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thierrypajot/Downloads/"/>
    </mc:Choice>
  </mc:AlternateContent>
  <xr:revisionPtr revIDLastSave="0" documentId="8_{D20B1E33-554C-DB47-AF64-4CFC7F372B71}" xr6:coauthVersionLast="47" xr6:coauthVersionMax="47" xr10:uidLastSave="{00000000-0000-0000-0000-000000000000}"/>
  <bookViews>
    <workbookView xWindow="0" yWindow="600" windowWidth="25600" windowHeight="13980" tabRatio="701" xr2:uid="{D8CC0C82-B0CB-1746-8A78-E859D3EC1FA1}"/>
  </bookViews>
  <sheets>
    <sheet name="Synthese" sheetId="4" r:id="rId1"/>
    <sheet name="Tableau_de_bord" sheetId="1" r:id="rId2"/>
    <sheet name="To-Do liste" sheetId="12" r:id="rId3"/>
    <sheet name="1- Résultats_élèves" sheetId="6" r:id="rId4"/>
    <sheet name="2- Analyse_stratégique" sheetId="7" r:id="rId5"/>
    <sheet name="3- Pratiques_coherence" sheetId="9" r:id="rId6"/>
    <sheet name="4- Aide_decision" sheetId="11" r:id="rId7"/>
    <sheet name="5- Projet_ecole" sheetId="8" r:id="rId8"/>
    <sheet name="Climat_scolaire" sheetId="5" r:id="rId9"/>
    <sheet name="Effectifs" sheetId="3" r:id="rId10"/>
    <sheet name="Notice" sheetId="10" r:id="rId11"/>
    <sheet name="Paramètres" sheetId="2" r:id="rId12"/>
  </sheets>
  <definedNames>
    <definedName name="_xlnm._FilterDatabase" localSheetId="3" hidden="1">'1- Résultats_élèves'!$A$4:$F$4</definedName>
    <definedName name="_xlnm._FilterDatabase" localSheetId="4" hidden="1">'2- Analyse_stratégique'!$A$4:$H$4</definedName>
    <definedName name="_xlnm._FilterDatabase" localSheetId="5" hidden="1">'3- Pratiques_coherence'!$A$4:$E$4</definedName>
    <definedName name="_xlnm._FilterDatabase" localSheetId="6" hidden="1">'4- Aide_decision'!$A$4:$I$50</definedName>
    <definedName name="_xlnm._FilterDatabase" localSheetId="7" hidden="1">'5- Projet_ecole'!$A$4:$G$4</definedName>
    <definedName name="_xlnm._FilterDatabase" localSheetId="8" hidden="1">Climat_scolaire!$A$13:$J$13</definedName>
    <definedName name="_xlnm._FilterDatabase" localSheetId="2" hidden="1">'To-Do liste'!$B$4:$H$4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4" l="1"/>
  <c r="F20" i="4"/>
  <c r="F18" i="4"/>
  <c r="H19" i="4" l="1"/>
  <c r="H20" i="4"/>
  <c r="H18" i="4"/>
  <c r="G19" i="4"/>
  <c r="G20" i="4"/>
  <c r="G18" i="4"/>
  <c r="C5" i="5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6" i="8"/>
  <c r="AA7" i="8"/>
  <c r="AA8" i="8"/>
  <c r="AA9" i="8"/>
  <c r="AA10" i="8"/>
  <c r="AA11" i="8"/>
  <c r="AA5" i="8"/>
  <c r="H7" i="5"/>
  <c r="J8" i="8" a="1"/>
  <c r="J8" i="8" s="1"/>
  <c r="A13" i="1" s="1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5" i="8"/>
  <c r="D14" i="1"/>
  <c r="Z1" i="1"/>
  <c r="Z6" i="11"/>
  <c r="Z7" i="11"/>
  <c r="Z9" i="11"/>
  <c r="Z10" i="11"/>
  <c r="Z11" i="11"/>
  <c r="Z12" i="11"/>
  <c r="Z13" i="11"/>
  <c r="Z14" i="11"/>
  <c r="Z15" i="11"/>
  <c r="Z16" i="11"/>
  <c r="Z17" i="11"/>
  <c r="Z18" i="11"/>
  <c r="Z19" i="11"/>
  <c r="Z20" i="11"/>
  <c r="Z21" i="11"/>
  <c r="Z22" i="11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" i="11"/>
  <c r="C6" i="11"/>
  <c r="D6" i="11"/>
  <c r="C7" i="11"/>
  <c r="D7" i="11"/>
  <c r="C8" i="11"/>
  <c r="D8" i="11"/>
  <c r="Z8" i="11" s="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C38" i="11"/>
  <c r="D38" i="11"/>
  <c r="C39" i="11"/>
  <c r="D39" i="11"/>
  <c r="C40" i="11"/>
  <c r="D40" i="11"/>
  <c r="C41" i="11"/>
  <c r="D41" i="11"/>
  <c r="C42" i="11"/>
  <c r="D42" i="11"/>
  <c r="C43" i="11"/>
  <c r="D43" i="11"/>
  <c r="C44" i="11"/>
  <c r="D44" i="11"/>
  <c r="C45" i="11"/>
  <c r="D45" i="11"/>
  <c r="C46" i="11"/>
  <c r="D46" i="11"/>
  <c r="C47" i="11"/>
  <c r="D47" i="11"/>
  <c r="C48" i="11"/>
  <c r="D48" i="11"/>
  <c r="C49" i="11"/>
  <c r="D49" i="11"/>
  <c r="C50" i="11"/>
  <c r="D50" i="11"/>
  <c r="D5" i="11"/>
  <c r="Z5" i="11" s="1"/>
  <c r="J7" i="8" a="1"/>
  <c r="J7" i="8" s="1"/>
  <c r="B9" i="4" s="1"/>
  <c r="J6" i="8" a="1"/>
  <c r="J6" i="8" s="1"/>
  <c r="J5" i="8" a="1"/>
  <c r="J5" i="8" s="1"/>
  <c r="H6" i="5"/>
  <c r="H5" i="5"/>
  <c r="C5" i="11"/>
  <c r="D19" i="4" l="1" a="1"/>
  <c r="D19" i="4" s="1"/>
  <c r="D27" i="4" a="1"/>
  <c r="D27" i="4" s="1"/>
  <c r="C24" i="4" a="1"/>
  <c r="C24" i="4" s="1"/>
  <c r="B21" i="4" a="1"/>
  <c r="B21" i="4" s="1"/>
  <c r="B27" i="4" a="1"/>
  <c r="B27" i="4" s="1"/>
  <c r="A24" i="4" a="1"/>
  <c r="A24" i="4" s="1"/>
  <c r="B24" i="4" a="1"/>
  <c r="B24" i="4" s="1"/>
  <c r="C27" i="4" a="1"/>
  <c r="C27" i="4" s="1"/>
  <c r="D20" i="4" a="1"/>
  <c r="D20" i="4" s="1"/>
  <c r="C19" i="4" a="1"/>
  <c r="C19" i="4" s="1"/>
  <c r="C25" i="4" a="1"/>
  <c r="C25" i="4" s="1"/>
  <c r="B22" i="4" a="1"/>
  <c r="B22" i="4" s="1"/>
  <c r="A19" i="4" a="1"/>
  <c r="A19" i="4" s="1"/>
  <c r="C21" i="4" a="1"/>
  <c r="C21" i="4" s="1"/>
  <c r="A21" i="4" a="1"/>
  <c r="A21" i="4" s="1"/>
  <c r="B25" i="4" a="1"/>
  <c r="B25" i="4" s="1"/>
  <c r="D21" i="4" a="1"/>
  <c r="D21" i="4" s="1"/>
  <c r="C20" i="4" a="1"/>
  <c r="C20" i="4" s="1"/>
  <c r="B23" i="4" a="1"/>
  <c r="B23" i="4" s="1"/>
  <c r="A20" i="4" a="1"/>
  <c r="A20" i="4" s="1"/>
  <c r="A25" i="4" a="1"/>
  <c r="A25" i="4" s="1"/>
  <c r="C26" i="4" a="1"/>
  <c r="C26" i="4" s="1"/>
  <c r="A26" i="4" a="1"/>
  <c r="A26" i="4" s="1"/>
  <c r="C22" i="4" a="1"/>
  <c r="C22" i="4" s="1"/>
  <c r="D22" i="4" a="1"/>
  <c r="D22" i="4" s="1"/>
  <c r="D23" i="4" a="1"/>
  <c r="D23" i="4" s="1"/>
  <c r="D24" i="4" a="1"/>
  <c r="D24" i="4" s="1"/>
  <c r="D25" i="4" a="1"/>
  <c r="D25" i="4" s="1"/>
  <c r="B19" i="4" a="1"/>
  <c r="B19" i="4" s="1"/>
  <c r="A27" i="4" a="1"/>
  <c r="A27" i="4" s="1"/>
  <c r="D26" i="4" a="1"/>
  <c r="D26" i="4" s="1"/>
  <c r="C23" i="4" a="1"/>
  <c r="C23" i="4" s="1"/>
  <c r="B20" i="4" a="1"/>
  <c r="B20" i="4" s="1"/>
  <c r="B26" i="4" a="1"/>
  <c r="B26" i="4" s="1"/>
  <c r="A23" i="4" a="1"/>
  <c r="A23" i="4" s="1"/>
  <c r="A22" i="4" a="1"/>
  <c r="A22" i="4" s="1"/>
  <c r="C18" i="4" a="1"/>
  <c r="C18" i="4" s="1"/>
  <c r="B18" i="4" a="1"/>
  <c r="B18" i="4" s="1"/>
  <c r="D18" i="4" a="1"/>
  <c r="D18" i="4" s="1"/>
  <c r="A18" i="4" a="1"/>
  <c r="A18" i="4" s="1"/>
  <c r="H7" i="4"/>
  <c r="F6" i="4"/>
  <c r="F8" i="4"/>
  <c r="G8" i="4"/>
  <c r="H8" i="4"/>
  <c r="H6" i="4"/>
  <c r="F7" i="4"/>
  <c r="G7" i="4"/>
  <c r="G6" i="4"/>
  <c r="C6" i="12" a="1"/>
  <c r="C6" i="12" s="1"/>
  <c r="C9" i="12" a="1"/>
  <c r="C9" i="12" s="1"/>
  <c r="B7" i="12" a="1"/>
  <c r="B7" i="12" s="1"/>
  <c r="B21" i="12" a="1"/>
  <c r="B21" i="12" s="1"/>
  <c r="C5" i="12" a="1"/>
  <c r="C5" i="12" s="1"/>
  <c r="C21" i="12" a="1"/>
  <c r="C21" i="12" s="1"/>
  <c r="C10" i="12" a="1"/>
  <c r="C10" i="12" s="1"/>
  <c r="B20" i="12" a="1"/>
  <c r="B20" i="12" s="1"/>
  <c r="B15" i="12" a="1"/>
  <c r="B15" i="12" s="1"/>
  <c r="C20" i="12" a="1"/>
  <c r="C20" i="12" s="1"/>
  <c r="C15" i="12" a="1"/>
  <c r="C15" i="12" s="1"/>
  <c r="B25" i="12" a="1"/>
  <c r="B25" i="12" s="1"/>
  <c r="C25" i="12" a="1"/>
  <c r="C25" i="12" s="1"/>
  <c r="B19" i="12" a="1"/>
  <c r="B19" i="12" s="1"/>
  <c r="C24" i="12" a="1"/>
  <c r="C24" i="12" s="1"/>
  <c r="C8" i="12" a="1"/>
  <c r="C8" i="12" s="1"/>
  <c r="B18" i="12" a="1"/>
  <c r="B18" i="12" s="1"/>
  <c r="C13" i="12" a="1"/>
  <c r="C13" i="12" s="1"/>
  <c r="B6" i="12" a="1"/>
  <c r="B6" i="12" s="1"/>
  <c r="B23" i="12" a="1"/>
  <c r="B23" i="12" s="1"/>
  <c r="C23" i="12" a="1"/>
  <c r="C23" i="12" s="1"/>
  <c r="C12" i="12" a="1"/>
  <c r="C12" i="12" s="1"/>
  <c r="C7" i="12" a="1"/>
  <c r="C7" i="12" s="1"/>
  <c r="B8" i="12" a="1"/>
  <c r="B8" i="12" s="1"/>
  <c r="B16" i="12" a="1"/>
  <c r="B16" i="12" s="1"/>
  <c r="B10" i="12" a="1"/>
  <c r="B10" i="12" s="1"/>
  <c r="C16" i="12" a="1"/>
  <c r="C16" i="12" s="1"/>
  <c r="C11" i="12" a="1"/>
  <c r="C11" i="12" s="1"/>
  <c r="B14" i="12" a="1"/>
  <c r="B14" i="12" s="1"/>
  <c r="C14" i="12" a="1"/>
  <c r="C14" i="12" s="1"/>
  <c r="B24" i="12" a="1"/>
  <c r="B24" i="12" s="1"/>
  <c r="B13" i="12" a="1"/>
  <c r="B13" i="12" s="1"/>
  <c r="C19" i="12" a="1"/>
  <c r="C19" i="12" s="1"/>
  <c r="B5" i="12" a="1"/>
  <c r="B5" i="12" s="1"/>
  <c r="B12" i="12" a="1"/>
  <c r="B12" i="12" s="1"/>
  <c r="C18" i="12" a="1"/>
  <c r="C18" i="12" s="1"/>
  <c r="B9" i="12" a="1"/>
  <c r="B9" i="12" s="1"/>
  <c r="B22" i="12" a="1"/>
  <c r="B22" i="12" s="1"/>
  <c r="B17" i="12" a="1"/>
  <c r="B17" i="12" s="1"/>
  <c r="B11" i="12" a="1"/>
  <c r="B11" i="12" s="1"/>
  <c r="C22" i="12" a="1"/>
  <c r="C22" i="12" s="1"/>
  <c r="C17" i="12" a="1"/>
  <c r="C17" i="12" s="1"/>
  <c r="J11" i="8"/>
  <c r="B12" i="4" s="1"/>
  <c r="J12" i="8"/>
  <c r="B13" i="4" s="1"/>
  <c r="J10" i="8"/>
  <c r="B11" i="4" s="1"/>
  <c r="D13" i="1"/>
  <c r="D10" i="1"/>
  <c r="D12" i="1"/>
  <c r="J9" i="8"/>
  <c r="B10" i="4"/>
  <c r="D9" i="4" l="1"/>
  <c r="B14" i="1"/>
  <c r="O6" i="6" l="1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5" i="6"/>
  <c r="A10" i="1" l="1"/>
  <c r="I5" i="6"/>
  <c r="I6" i="6"/>
  <c r="O34" i="3"/>
  <c r="N34" i="3"/>
  <c r="M34" i="3"/>
  <c r="L34" i="3"/>
  <c r="K34" i="3"/>
  <c r="J34" i="3"/>
  <c r="I34" i="3"/>
  <c r="H34" i="3"/>
  <c r="G34" i="3"/>
  <c r="F34" i="3"/>
  <c r="E34" i="3"/>
  <c r="D34" i="3"/>
  <c r="B34" i="3"/>
  <c r="B33" i="3"/>
  <c r="C33" i="3" s="1"/>
  <c r="B32" i="3"/>
  <c r="C32" i="3" s="1"/>
  <c r="B31" i="3"/>
  <c r="C31" i="3" s="1"/>
  <c r="C30" i="3"/>
  <c r="C29" i="3"/>
  <c r="C28" i="3"/>
  <c r="C27" i="3"/>
  <c r="C26" i="3"/>
  <c r="C25" i="3"/>
  <c r="C24" i="3"/>
  <c r="C23" i="3"/>
  <c r="D6" i="1"/>
  <c r="D8" i="1"/>
  <c r="D6" i="4"/>
  <c r="B8" i="4" l="1"/>
  <c r="J6" i="1"/>
  <c r="I7" i="6"/>
  <c r="C34" i="3"/>
  <c r="D8" i="4" l="1"/>
  <c r="J8" i="1"/>
  <c r="B6" i="4"/>
  <c r="B7" i="5"/>
  <c r="C7" i="5" s="1"/>
  <c r="H2" i="4"/>
  <c r="E2" i="4"/>
  <c r="B2" i="4"/>
  <c r="G6" i="1" l="1"/>
  <c r="G8" i="1"/>
  <c r="D7" i="4"/>
  <c r="B7" i="4"/>
  <c r="C6" i="3" l="1"/>
  <c r="E16" i="3"/>
  <c r="F16" i="3"/>
  <c r="G16" i="3"/>
  <c r="H16" i="3"/>
  <c r="I16" i="3"/>
  <c r="J16" i="3"/>
  <c r="K16" i="3"/>
  <c r="L16" i="3"/>
  <c r="M16" i="3"/>
  <c r="N16" i="3"/>
  <c r="O16" i="3"/>
  <c r="D16" i="3"/>
  <c r="C7" i="3"/>
  <c r="C8" i="3"/>
  <c r="C9" i="3"/>
  <c r="C10" i="3"/>
  <c r="C11" i="3"/>
  <c r="C12" i="3"/>
  <c r="C5" i="3"/>
  <c r="B14" i="3" l="1"/>
  <c r="C14" i="3" s="1"/>
  <c r="B13" i="3"/>
  <c r="C13" i="3" s="1"/>
  <c r="B15" i="3"/>
  <c r="C15" i="3" s="1"/>
  <c r="B16" i="3"/>
  <c r="H3" i="1"/>
  <c r="E3" i="1"/>
  <c r="B3" i="1"/>
  <c r="B5" i="4" l="1"/>
  <c r="A8" i="1"/>
  <c r="D5" i="4"/>
  <c r="K3" i="1"/>
  <c r="K2" i="4"/>
  <c r="A6" i="1"/>
  <c r="C1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<sst xmlns="http://schemas.openxmlformats.org/spreadsheetml/2006/main" count="393" uniqueCount="245">
  <si>
    <t>École :</t>
  </si>
  <si>
    <t xml:space="preserve">Année: </t>
  </si>
  <si>
    <t xml:space="preserve">TABLEAU DE BORD - Pilotage de l'école </t>
  </si>
  <si>
    <t xml:space="preserve">Classes : </t>
  </si>
  <si>
    <t>Effectifs :</t>
  </si>
  <si>
    <t>PARAMÈTRES</t>
  </si>
  <si>
    <t>Nom de l'école</t>
  </si>
  <si>
    <t>Année scolaire (N)</t>
  </si>
  <si>
    <t>Année scolaire (N-1)</t>
  </si>
  <si>
    <t>Nombre de classes</t>
  </si>
  <si>
    <t>École primaire Des Parrières</t>
  </si>
  <si>
    <t>2025-2026</t>
  </si>
  <si>
    <t>2024-2025</t>
  </si>
  <si>
    <t>Remplir les cellules blanches uniquement</t>
  </si>
  <si>
    <t>Niveau</t>
  </si>
  <si>
    <t>Effectifs</t>
  </si>
  <si>
    <t>PS</t>
  </si>
  <si>
    <t>MS</t>
  </si>
  <si>
    <t>GS</t>
  </si>
  <si>
    <t>CP</t>
  </si>
  <si>
    <t>CE1</t>
  </si>
  <si>
    <t>CE2</t>
  </si>
  <si>
    <t>CM1</t>
  </si>
  <si>
    <t>CM2</t>
  </si>
  <si>
    <t>TOTAL</t>
  </si>
  <si>
    <t>Cycle 1</t>
  </si>
  <si>
    <t>Cycle 2</t>
  </si>
  <si>
    <t>Cycle 3</t>
  </si>
  <si>
    <t xml:space="preserve">Classe 1 </t>
  </si>
  <si>
    <t>Classe 2</t>
  </si>
  <si>
    <t>Classe 3</t>
  </si>
  <si>
    <t>Classe 4</t>
  </si>
  <si>
    <t>Classe 5</t>
  </si>
  <si>
    <t>Classe 6</t>
  </si>
  <si>
    <t>Classe 7</t>
  </si>
  <si>
    <t>Classe 8</t>
  </si>
  <si>
    <t>Classe 9</t>
  </si>
  <si>
    <t>Classe 10</t>
  </si>
  <si>
    <t>Classe 11</t>
  </si>
  <si>
    <t>Classe 12</t>
  </si>
  <si>
    <t>Reste à répartir</t>
  </si>
  <si>
    <t>Saisir les effectifs et le nombre d'élèves par niveau dans les classes. Le total alimente le tableau de bord.</t>
  </si>
  <si>
    <t>Effectif global</t>
  </si>
  <si>
    <t>Absentéisme(N)</t>
  </si>
  <si>
    <t>Incidents (N)</t>
  </si>
  <si>
    <t>Résultats (moy. % acquis)</t>
  </si>
  <si>
    <t>Indicateurs clefs</t>
  </si>
  <si>
    <t>Effectif total</t>
  </si>
  <si>
    <t>Absentéisme élèves (N)</t>
  </si>
  <si>
    <t>Tendance</t>
  </si>
  <si>
    <t>Domaine</t>
  </si>
  <si>
    <t>Priorité</t>
  </si>
  <si>
    <t>CLIMAT SCOLAIRE - Indicateurs et journal des événements</t>
  </si>
  <si>
    <t>Indicateurs</t>
  </si>
  <si>
    <t>Incidents (N) - calculé</t>
  </si>
  <si>
    <t>Journal (une ligne par événement)</t>
  </si>
  <si>
    <t>Date</t>
  </si>
  <si>
    <t>Type</t>
  </si>
  <si>
    <t>Gravité</t>
  </si>
  <si>
    <t>Suite donnée</t>
  </si>
  <si>
    <t>Incidents (N-1) - Total</t>
  </si>
  <si>
    <t>Le reste à répartir se calcule tout seul.</t>
  </si>
  <si>
    <t>Les faits</t>
  </si>
  <si>
    <t>Auteur</t>
  </si>
  <si>
    <t>Autre personne</t>
  </si>
  <si>
    <t>Climats scolaire - événements récents</t>
  </si>
  <si>
    <t>Action</t>
  </si>
  <si>
    <t>Axe</t>
  </si>
  <si>
    <t>État</t>
  </si>
  <si>
    <t>Année</t>
  </si>
  <si>
    <t>Saisir un événement par ligne. Le total alimente le tableau de bord.</t>
  </si>
  <si>
    <t>Temps</t>
  </si>
  <si>
    <t>EFFECTIFS (N) - répartition</t>
  </si>
  <si>
    <t>Absentéisme (N-1)</t>
  </si>
  <si>
    <t>Absentéisme (N)</t>
  </si>
  <si>
    <t>Saisir une ligne par indicateur. La colonne % est au format pourcentage</t>
  </si>
  <si>
    <t>Source</t>
  </si>
  <si>
    <t>Observation</t>
  </si>
  <si>
    <t>% acquis</t>
  </si>
  <si>
    <t>Moyenne % acquis (N)</t>
  </si>
  <si>
    <t>Moyenne % acquis (N-1)</t>
  </si>
  <si>
    <t>RÉSULTATS DES ÉLÈVES - Données (évaluations nationales &amp; école)</t>
  </si>
  <si>
    <t>EFFECTIFS (N-1) - répartition</t>
  </si>
  <si>
    <t>Compétence</t>
  </si>
  <si>
    <t>Eval nationales</t>
  </si>
  <si>
    <t xml:space="preserve">Comprendre des mots </t>
  </si>
  <si>
    <t xml:space="preserve">Reconnaitre des lettres </t>
  </si>
  <si>
    <t>compteurN</t>
  </si>
  <si>
    <t>ValeurN</t>
  </si>
  <si>
    <t>compteurN1</t>
  </si>
  <si>
    <t>ValeurN1</t>
  </si>
  <si>
    <t>Synthèse (calcul automatique)</t>
  </si>
  <si>
    <t>Constat</t>
  </si>
  <si>
    <t>Niveaux concernés</t>
  </si>
  <si>
    <t>ANALYSE PÉDAGOGIQUE - Lecture et priorisation</t>
  </si>
  <si>
    <t>Informations générales et seuils pour le tableau de bord</t>
  </si>
  <si>
    <t>PROJET D'ÉCOLE - Suivi des axes et des actions</t>
  </si>
  <si>
    <t>Objectif</t>
  </si>
  <si>
    <t>Indicateur de réussite</t>
  </si>
  <si>
    <t>Synthèse</t>
  </si>
  <si>
    <t>Actions (total)</t>
  </si>
  <si>
    <t>Actions achevées</t>
  </si>
  <si>
    <t>harmoniser les règles de cour scolaire/périscolaire</t>
  </si>
  <si>
    <t xml:space="preserve">En cours </t>
  </si>
  <si>
    <t>Terminé</t>
  </si>
  <si>
    <t>Harmonisation des programmations en calcul mental</t>
  </si>
  <si>
    <t>Progression dans le classeur d'équipe</t>
  </si>
  <si>
    <t>PRATIQUE et COHÉRENCE - Suivi collectif</t>
  </si>
  <si>
    <t>Progression commune</t>
  </si>
  <si>
    <t>Outils partagés</t>
  </si>
  <si>
    <t>Harmonisation</t>
  </si>
  <si>
    <t>Remarques</t>
  </si>
  <si>
    <t>Calcul mental</t>
  </si>
  <si>
    <t>Oui</t>
  </si>
  <si>
    <t>Non</t>
  </si>
  <si>
    <t>Cycles 2 et 3</t>
  </si>
  <si>
    <t>Résolution de problèmes cycle 1</t>
  </si>
  <si>
    <t>prévoir un CM pour terminer les progressions</t>
  </si>
  <si>
    <t>manuel maternelle à acheter</t>
  </si>
  <si>
    <t>création d'une progression commune en calcul mental du cp au cm2 ; utilisation d'un même outil</t>
  </si>
  <si>
    <t>Calculer</t>
  </si>
  <si>
    <t>Techniques opératoires non maitrisées</t>
  </si>
  <si>
    <t xml:space="preserve">Cycles 2 et 3 </t>
  </si>
  <si>
    <t>Techniques opératoires</t>
  </si>
  <si>
    <t>CM à programmer sur les Techniques opératoires</t>
  </si>
  <si>
    <t>Réunion régulière avec  la responsable du périscolaire</t>
  </si>
  <si>
    <t xml:space="preserve"> </t>
  </si>
  <si>
    <t>Erreurs de calcul dans les calculs posés et en ligne ; tables non sues</t>
  </si>
  <si>
    <t>Menu priorité</t>
  </si>
  <si>
    <t>----</t>
  </si>
  <si>
    <t xml:space="preserve">La vision à moyen terme. </t>
  </si>
  <si>
    <t>Report des programmations dans le classeur d'équipe</t>
  </si>
  <si>
    <t>AIDE À LA DÉCISION - Priorités, arbitrages, suivi</t>
  </si>
  <si>
    <t>Ici, on passe aux actions structurées</t>
  </si>
  <si>
    <t>Hypothèses explicatives</t>
  </si>
  <si>
    <t>les tables ne sont pas maitrisées</t>
  </si>
  <si>
    <t>problème de la retenue ; décalage des nombres dans l'opération posée ; erreurs de calcul</t>
  </si>
  <si>
    <t>Aide_decision : levier (= ce qui aura changé dans l'école après)</t>
  </si>
  <si>
    <t>1- Structure pédagogique</t>
  </si>
  <si>
    <t>2- Dynamique collective</t>
  </si>
  <si>
    <t>3- Organisation</t>
  </si>
  <si>
    <t>4- Développement professionnel</t>
  </si>
  <si>
    <t>Cadre commun des apprentissages : progressions ; les attendus ; les rituels ; outils communs ; critères d'évaluation</t>
  </si>
  <si>
    <t>Fonctionnement structurel de l'école : emploi du temps ; répartition des élèves ; gestion des espaces ; organisation du temps</t>
  </si>
  <si>
    <t>Compétences professionnelles : formation ; accompagnement ; lecture de recherche ; intervention CPC</t>
  </si>
  <si>
    <t>Manière dont l'équipe travail ensemble : conseils des maitres ; de cycle ; analyse de données ; échanges de pratiques ; observations de classe</t>
  </si>
  <si>
    <t>Organiser un conseil des maitres dédié</t>
  </si>
  <si>
    <t xml:space="preserve">Protocoles pHARe (N) : </t>
  </si>
  <si>
    <t>Faits établissements (N) :</t>
  </si>
  <si>
    <t xml:space="preserve">Protocoles pHARe (N-1) : </t>
  </si>
  <si>
    <t>Faits établissements (N-1) :</t>
  </si>
  <si>
    <t>Poids</t>
  </si>
  <si>
    <t>Projet d'école : poids</t>
  </si>
  <si>
    <t>1- Ajustement</t>
  </si>
  <si>
    <t>2- Action structurante</t>
  </si>
  <si>
    <t>3- Chantier majeur</t>
  </si>
  <si>
    <t>Structurant</t>
  </si>
  <si>
    <t>Transformationnel</t>
  </si>
  <si>
    <t>Organisationnel</t>
  </si>
  <si>
    <t>Avancement global</t>
  </si>
  <si>
    <t>Avancement annuel</t>
  </si>
  <si>
    <t>Projet d'école : année</t>
  </si>
  <si>
    <t>N</t>
  </si>
  <si>
    <t>N+1</t>
  </si>
  <si>
    <t>N+2</t>
  </si>
  <si>
    <t>N+3</t>
  </si>
  <si>
    <t>N+4</t>
  </si>
  <si>
    <t>N+5</t>
  </si>
  <si>
    <t>Avancement global Projet d'école</t>
  </si>
  <si>
    <t xml:space="preserve">Avancement annuel Projet d'école </t>
  </si>
  <si>
    <t>Avancement annuel projet d'école</t>
  </si>
  <si>
    <t>Création d'une progression commmune de calcul mental du cp au cm2</t>
  </si>
  <si>
    <t>Dynamique</t>
  </si>
  <si>
    <t>Projet d'école : Axe</t>
  </si>
  <si>
    <t>1- Pédagogique</t>
  </si>
  <si>
    <t>2- Collectif</t>
  </si>
  <si>
    <t>3- Organisationnel</t>
  </si>
  <si>
    <t>Qu’est-ce qu’on fait apprendre et comment ? Ce qui agit directement sur les apprentissages</t>
  </si>
  <si>
    <t>Comment les adultes progressent ensemble ? Ce qui développe l’équipe et la cohérence professionnelle</t>
  </si>
  <si>
    <t>Dans quel cadre fonctionne l’école ? Ce qui structure le cadre de fonctionnement de l’école</t>
  </si>
  <si>
    <t>Axes</t>
  </si>
  <si>
    <t>Dynamique PE</t>
  </si>
  <si>
    <t>Urgence</t>
  </si>
  <si>
    <t>Impact</t>
  </si>
  <si>
    <t>Temps de réunion</t>
  </si>
  <si>
    <t>peu</t>
  </si>
  <si>
    <t>moyen</t>
  </si>
  <si>
    <t>haute ; beaucoup</t>
  </si>
  <si>
    <t xml:space="preserve">Les décisions principales </t>
  </si>
  <si>
    <t>Nbre de décisions</t>
  </si>
  <si>
    <t>Axe_code</t>
  </si>
  <si>
    <t>Poids_num</t>
  </si>
  <si>
    <t>Objectifs Pédagogique du PE</t>
  </si>
  <si>
    <t>Objectifs Organisationnel du PE</t>
  </si>
  <si>
    <t>Action à entrependre</t>
  </si>
  <si>
    <t>Respect des mêmes règles sur les temps scolaires et périscolaires</t>
  </si>
  <si>
    <t>Objectifs Collectif du PE</t>
  </si>
  <si>
    <t>Harmoniser la technique de la soustraction</t>
  </si>
  <si>
    <t>Date de Conseil</t>
  </si>
  <si>
    <t>Date Observation</t>
  </si>
  <si>
    <t>Victime</t>
  </si>
  <si>
    <t>Déclaration d'accident (N)</t>
  </si>
  <si>
    <t>Objectifs Pédagogiques (N)</t>
  </si>
  <si>
    <t>Objectifs Collectifs (N)</t>
  </si>
  <si>
    <t>Objectifs Organisationnels (N)</t>
  </si>
  <si>
    <t>Seuil Incidents Vert (&lt;=)</t>
  </si>
  <si>
    <t>Seuil Incidents Orange (&lt;=)</t>
  </si>
  <si>
    <t>TO-DO liste - Ce que je dois faire</t>
  </si>
  <si>
    <t>Début</t>
  </si>
  <si>
    <t>Fin</t>
  </si>
  <si>
    <t>Statut</t>
  </si>
  <si>
    <t>Actions</t>
  </si>
  <si>
    <t>Responsable</t>
  </si>
  <si>
    <t>Description</t>
  </si>
  <si>
    <t>Projet d'école : Etat</t>
  </si>
  <si>
    <t>En cours</t>
  </si>
  <si>
    <t>Objectifs Projet d'école</t>
  </si>
  <si>
    <t>A lancer</t>
  </si>
  <si>
    <t>To-DO Projet d'école</t>
  </si>
  <si>
    <t>To-Do Quotidien</t>
  </si>
  <si>
    <t>Descritpion</t>
  </si>
  <si>
    <t>Échéance</t>
  </si>
  <si>
    <t>donne un rang à chaque action pour ensuite en faire une liste en sautant les lignes vides</t>
  </si>
  <si>
    <t>Projet d'école - 5 actions clés</t>
  </si>
  <si>
    <t>Déclarations d'accident (N-1) :</t>
  </si>
  <si>
    <t xml:space="preserve">  </t>
  </si>
  <si>
    <t>25-26</t>
  </si>
  <si>
    <t>24-25</t>
  </si>
  <si>
    <t>Interprétation des données : on traduit les résultats en constats partagés ; on pose le diagnostic et définit le degré de priorité, selon l'urgence, l'impact excompté et le temps prévisible de réunion pour mettre l'acion en place.</t>
  </si>
  <si>
    <t>Création de grilles d'observation</t>
  </si>
  <si>
    <t>mise en place de grille d'observation de l'outil commun en calcul mental</t>
  </si>
  <si>
    <t>Priorité retenue</t>
  </si>
  <si>
    <t>Action à entreprendre</t>
  </si>
  <si>
    <t>Priorités retenues (à partir de l'aide à la décision)</t>
  </si>
  <si>
    <t>Harmoniser les pratiques de cycle</t>
  </si>
  <si>
    <t>Problème/enjeu</t>
  </si>
  <si>
    <t>Levier structurel : ce qui va rendre l'école plus efficace ; est-ce que les pratiques sont alignées ?</t>
  </si>
  <si>
    <t>Partiel</t>
  </si>
  <si>
    <t>Seuil absentésime vert (&lt;=)</t>
  </si>
  <si>
    <t>Seuil absentéisme Orange (&lt;=)</t>
  </si>
  <si>
    <t>Seuil résultats Vert (&gt;=)</t>
  </si>
  <si>
    <t>Seuil résultats Orange (&gt;=)</t>
  </si>
  <si>
    <t>Seuil avancement projet d'école Vert (&gt;=)</t>
  </si>
  <si>
    <t>Seuil avancement projet d'école Orange (&gt;=)</t>
  </si>
  <si>
    <r>
      <t xml:space="preserve">Pilotage de l'école - Synthèse </t>
    </r>
    <r>
      <rPr>
        <b/>
        <sz val="8"/>
        <color theme="0"/>
        <rFont val="Arial"/>
        <family val="2"/>
      </rPr>
      <t>(version test))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</si>
</sst>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F800]dddd\,\ mmmm\ dd\,\ yyyy"/>
  </numFmts>
  <fonts count="40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rial"/>
      <family val="2"/>
    </font>
    <font>
      <sz val="14"/>
      <color theme="9" tint="-0.499984740745262"/>
      <name val="Arial"/>
      <family val="2"/>
    </font>
    <font>
      <b/>
      <sz val="16"/>
      <color theme="0"/>
      <name val="Arial"/>
      <family val="2"/>
    </font>
    <font>
      <b/>
      <sz val="12"/>
      <color theme="1"/>
      <name val="Arial"/>
      <family val="2"/>
    </font>
    <font>
      <b/>
      <sz val="16"/>
      <color theme="0"/>
      <name val="Aptos Narrow (Corps)"/>
    </font>
    <font>
      <sz val="16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9" tint="-0.499984740745262"/>
      <name val="Arial"/>
      <family val="2"/>
    </font>
    <font>
      <b/>
      <sz val="20"/>
      <color theme="1"/>
      <name val="Arial"/>
      <family val="2"/>
    </font>
    <font>
      <sz val="16"/>
      <color theme="0"/>
      <name val="Arial"/>
      <family val="2"/>
    </font>
    <font>
      <sz val="11"/>
      <name val="Calibri"/>
      <family val="2"/>
    </font>
    <font>
      <sz val="11"/>
      <color rgb="FF666666"/>
      <name val="Calibri"/>
      <family val="2"/>
    </font>
    <font>
      <sz val="9"/>
      <color theme="1"/>
      <name val="Arial"/>
      <family val="2"/>
    </font>
    <font>
      <b/>
      <sz val="12"/>
      <color theme="9" tint="-0.499984740745262"/>
      <name val="Aptos Narrow"/>
      <family val="2"/>
      <scheme val="minor"/>
    </font>
    <font>
      <b/>
      <sz val="14"/>
      <color theme="1"/>
      <name val="Arial"/>
      <family val="2"/>
    </font>
    <font>
      <b/>
      <sz val="12"/>
      <color theme="9" tint="-0.499984740745262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sz val="12"/>
      <color theme="1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b/>
      <sz val="20"/>
      <color theme="1"/>
      <name val="Calibri"/>
      <family val="2"/>
    </font>
    <font>
      <sz val="12"/>
      <color theme="1"/>
      <name val="Calibri"/>
      <family val="2"/>
    </font>
    <font>
      <sz val="8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20"/>
      <color theme="1"/>
      <name val="Arial"/>
      <family val="2"/>
    </font>
    <font>
      <b/>
      <sz val="12"/>
      <color theme="1"/>
      <name val="Aptos Narrow"/>
      <scheme val="minor"/>
    </font>
    <font>
      <sz val="12"/>
      <color rgb="FF0E0E0E"/>
      <name val="Arial"/>
      <family val="2"/>
    </font>
    <font>
      <b/>
      <sz val="12"/>
      <color theme="9" tint="-0.499984740745262"/>
      <name val="Aptos Narrow"/>
      <scheme val="minor"/>
    </font>
    <font>
      <sz val="20"/>
      <color theme="0" tint="-0.499984740745262"/>
      <name val="Arial"/>
      <family val="2"/>
    </font>
    <font>
      <b/>
      <sz val="18"/>
      <color theme="0"/>
      <name val="Arial"/>
      <family val="2"/>
    </font>
    <font>
      <sz val="12"/>
      <color theme="0"/>
      <name val="Arial"/>
      <family val="2"/>
    </font>
    <font>
      <b/>
      <sz val="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6F2DA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22" fillId="0" borderId="0" applyFont="0" applyFill="0" applyBorder="0" applyAlignment="0" applyProtection="0"/>
  </cellStyleXfs>
  <cellXfs count="180">
    <xf numFmtId="0" fontId="0" fillId="0" borderId="0" xfId="0"/>
    <xf numFmtId="0" fontId="3" fillId="0" borderId="0" xfId="0" applyFont="1"/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11" fillId="3" borderId="0" xfId="0" applyFont="1" applyFill="1"/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0" xfId="0" applyFont="1" applyAlignment="1">
      <alignment horizontal="left"/>
    </xf>
    <xf numFmtId="0" fontId="2" fillId="5" borderId="0" xfId="0" applyFont="1" applyFill="1" applyAlignment="1">
      <alignment horizontal="left" vertical="top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0" fontId="0" fillId="4" borderId="1" xfId="0" applyNumberFormat="1" applyFill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4" fillId="4" borderId="0" xfId="0" applyFont="1" applyFill="1"/>
    <xf numFmtId="0" fontId="2" fillId="7" borderId="0" xfId="0" applyFont="1" applyFill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9" fontId="0" fillId="8" borderId="1" xfId="1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30" fillId="7" borderId="0" xfId="0" applyFont="1" applyFill="1" applyAlignment="1">
      <alignment horizontal="center" vertical="center"/>
    </xf>
    <xf numFmtId="0" fontId="31" fillId="0" borderId="0" xfId="0" applyFont="1"/>
    <xf numFmtId="0" fontId="20" fillId="0" borderId="0" xfId="0" applyFont="1" applyAlignment="1">
      <alignment vertical="center"/>
    </xf>
    <xf numFmtId="0" fontId="0" fillId="4" borderId="1" xfId="0" applyFill="1" applyBorder="1" applyAlignment="1">
      <alignment wrapText="1"/>
    </xf>
    <xf numFmtId="0" fontId="16" fillId="0" borderId="0" xfId="0" applyFont="1" applyAlignment="1">
      <alignment horizontal="left"/>
    </xf>
    <xf numFmtId="0" fontId="0" fillId="0" borderId="0" xfId="0" quotePrefix="1"/>
    <xf numFmtId="0" fontId="18" fillId="4" borderId="7" xfId="0" applyFont="1" applyFill="1" applyBorder="1"/>
    <xf numFmtId="0" fontId="4" fillId="0" borderId="7" xfId="0" applyFont="1" applyBorder="1"/>
    <xf numFmtId="0" fontId="4" fillId="4" borderId="7" xfId="0" applyFont="1" applyFill="1" applyBorder="1"/>
    <xf numFmtId="0" fontId="16" fillId="0" borderId="0" xfId="0" applyFont="1"/>
    <xf numFmtId="0" fontId="2" fillId="7" borderId="9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9" xfId="0" applyFill="1" applyBorder="1" applyAlignment="1">
      <alignment wrapText="1"/>
    </xf>
    <xf numFmtId="0" fontId="4" fillId="4" borderId="10" xfId="0" applyFont="1" applyFill="1" applyBorder="1"/>
    <xf numFmtId="0" fontId="7" fillId="3" borderId="0" xfId="0" applyFont="1" applyFill="1"/>
    <xf numFmtId="0" fontId="4" fillId="3" borderId="0" xfId="0" applyFont="1" applyFill="1" applyAlignment="1">
      <alignment horizontal="center" vertical="center"/>
    </xf>
    <xf numFmtId="0" fontId="28" fillId="0" borderId="0" xfId="0" applyFont="1"/>
    <xf numFmtId="0" fontId="26" fillId="3" borderId="0" xfId="0" applyFont="1" applyFill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9" fontId="0" fillId="0" borderId="1" xfId="1" applyFon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33" fillId="0" borderId="0" xfId="0" applyFont="1"/>
    <xf numFmtId="0" fontId="35" fillId="6" borderId="1" xfId="0" applyFont="1" applyFill="1" applyBorder="1"/>
    <xf numFmtId="0" fontId="2" fillId="7" borderId="1" xfId="0" applyFont="1" applyFill="1" applyBorder="1" applyAlignment="1">
      <alignment horizontal="center" vertical="center" wrapText="1"/>
    </xf>
    <xf numFmtId="1" fontId="0" fillId="4" borderId="1" xfId="0" applyNumberFormat="1" applyFill="1" applyBorder="1" applyAlignment="1">
      <alignment horizontal="center" vertical="center"/>
    </xf>
    <xf numFmtId="1" fontId="0" fillId="4" borderId="9" xfId="0" applyNumberForma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9" fontId="0" fillId="4" borderId="1" xfId="0" applyNumberForma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top"/>
    </xf>
    <xf numFmtId="0" fontId="23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8" fillId="7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14" fontId="0" fillId="0" borderId="0" xfId="0" applyNumberFormat="1"/>
    <xf numFmtId="14" fontId="2" fillId="7" borderId="12" xfId="0" applyNumberFormat="1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0" fillId="5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0" fillId="9" borderId="0" xfId="0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0" fillId="9" borderId="0" xfId="0" applyFont="1" applyFill="1" applyAlignment="1">
      <alignment vertical="center"/>
    </xf>
    <xf numFmtId="0" fontId="2" fillId="9" borderId="0" xfId="0" applyFont="1" applyFill="1" applyAlignment="1">
      <alignment vertical="center"/>
    </xf>
    <xf numFmtId="0" fontId="2" fillId="7" borderId="13" xfId="0" applyFont="1" applyFill="1" applyBorder="1" applyAlignment="1">
      <alignment horizontal="center" vertical="center" wrapText="1"/>
    </xf>
    <xf numFmtId="0" fontId="38" fillId="7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0" fillId="4" borderId="6" xfId="0" applyFill="1" applyBorder="1" applyAlignment="1">
      <alignment horizontal="center" vertical="center" wrapText="1"/>
    </xf>
    <xf numFmtId="0" fontId="38" fillId="7" borderId="0" xfId="0" applyFont="1" applyFill="1"/>
    <xf numFmtId="0" fontId="4" fillId="4" borderId="0" xfId="0" applyFont="1" applyFill="1" applyAlignment="1">
      <alignment horizontal="left"/>
    </xf>
    <xf numFmtId="0" fontId="14" fillId="4" borderId="1" xfId="0" applyFont="1" applyFill="1" applyBorder="1" applyAlignment="1">
      <alignment vertical="center"/>
    </xf>
    <xf numFmtId="164" fontId="0" fillId="4" borderId="1" xfId="0" applyNumberForma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/>
    </xf>
    <xf numFmtId="0" fontId="2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top" wrapText="1"/>
    </xf>
    <xf numFmtId="0" fontId="21" fillId="7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165" fontId="23" fillId="4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0" fillId="9" borderId="14" xfId="0" applyFill="1" applyBorder="1" applyAlignment="1">
      <alignment horizontal="center" vertical="center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9" borderId="1" xfId="0" applyFill="1" applyBorder="1" applyAlignment="1" applyProtection="1">
      <alignment wrapText="1"/>
      <protection locked="0"/>
    </xf>
    <xf numFmtId="0" fontId="0" fillId="9" borderId="6" xfId="0" applyFill="1" applyBorder="1" applyAlignment="1" applyProtection="1">
      <alignment horizontal="center" vertical="center" wrapText="1"/>
      <protection locked="0"/>
    </xf>
    <xf numFmtId="14" fontId="0" fillId="9" borderId="1" xfId="0" applyNumberFormat="1" applyFill="1" applyBorder="1" applyProtection="1">
      <protection locked="0"/>
    </xf>
    <xf numFmtId="0" fontId="0" fillId="9" borderId="1" xfId="0" applyFill="1" applyBorder="1" applyProtection="1">
      <protection locked="0"/>
    </xf>
    <xf numFmtId="0" fontId="33" fillId="4" borderId="0" xfId="0" applyFont="1" applyFill="1"/>
    <xf numFmtId="0" fontId="0" fillId="9" borderId="1" xfId="0" applyFill="1" applyBorder="1" applyAlignment="1" applyProtection="1">
      <alignment horizontal="center" vertical="center"/>
      <protection locked="0"/>
    </xf>
    <xf numFmtId="0" fontId="0" fillId="9" borderId="1" xfId="0" applyFill="1" applyBorder="1" applyAlignment="1" applyProtection="1">
      <alignment horizontal="center" vertical="center" wrapText="1"/>
      <protection locked="0"/>
    </xf>
    <xf numFmtId="164" fontId="0" fillId="9" borderId="1" xfId="1" applyNumberFormat="1" applyFont="1" applyFill="1" applyBorder="1" applyAlignment="1" applyProtection="1">
      <alignment horizontal="center" vertical="center"/>
      <protection locked="0"/>
    </xf>
    <xf numFmtId="0" fontId="29" fillId="0" borderId="1" xfId="0" applyFont="1" applyBorder="1" applyProtection="1">
      <protection locked="0"/>
    </xf>
    <xf numFmtId="1" fontId="0" fillId="9" borderId="1" xfId="0" applyNumberFormat="1" applyFill="1" applyBorder="1" applyAlignment="1" applyProtection="1">
      <alignment horizontal="center" vertical="center"/>
      <protection locked="0"/>
    </xf>
    <xf numFmtId="0" fontId="0" fillId="9" borderId="1" xfId="0" applyFill="1" applyBorder="1" applyAlignment="1" applyProtection="1">
      <alignment horizontal="left" vertical="top" wrapText="1"/>
      <protection locked="0"/>
    </xf>
    <xf numFmtId="0" fontId="0" fillId="6" borderId="1" xfId="0" applyFill="1" applyBorder="1" applyProtection="1"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1" fontId="0" fillId="9" borderId="9" xfId="0" applyNumberFormat="1" applyFill="1" applyBorder="1" applyAlignment="1" applyProtection="1">
      <alignment horizontal="center" vertical="center" wrapText="1"/>
      <protection locked="0"/>
    </xf>
    <xf numFmtId="0" fontId="0" fillId="9" borderId="9" xfId="0" applyFill="1" applyBorder="1" applyAlignment="1" applyProtection="1">
      <alignment vertical="top" wrapText="1"/>
      <protection locked="0"/>
    </xf>
    <xf numFmtId="0" fontId="0" fillId="9" borderId="9" xfId="0" applyFill="1" applyBorder="1" applyAlignment="1" applyProtection="1">
      <alignment horizontal="center" vertical="center" wrapText="1"/>
      <protection locked="0"/>
    </xf>
    <xf numFmtId="165" fontId="0" fillId="9" borderId="9" xfId="0" applyNumberFormat="1" applyFill="1" applyBorder="1" applyAlignment="1" applyProtection="1">
      <alignment horizontal="center" vertical="center"/>
      <protection locked="0"/>
    </xf>
    <xf numFmtId="0" fontId="0" fillId="9" borderId="9" xfId="0" applyFill="1" applyBorder="1" applyAlignment="1" applyProtection="1">
      <alignment wrapText="1"/>
      <protection locked="0"/>
    </xf>
    <xf numFmtId="0" fontId="28" fillId="9" borderId="1" xfId="0" applyFont="1" applyFill="1" applyBorder="1" applyAlignment="1" applyProtection="1">
      <alignment horizontal="center" vertical="center" wrapText="1"/>
      <protection locked="0"/>
    </xf>
    <xf numFmtId="0" fontId="28" fillId="9" borderId="1" xfId="0" applyFont="1" applyFill="1" applyBorder="1" applyAlignment="1" applyProtection="1">
      <alignment horizontal="center" vertical="center"/>
      <protection locked="0"/>
    </xf>
    <xf numFmtId="165" fontId="0" fillId="9" borderId="1" xfId="0" applyNumberFormat="1" applyFill="1" applyBorder="1" applyAlignment="1" applyProtection="1">
      <alignment horizontal="center" vertical="center"/>
      <protection locked="0"/>
    </xf>
    <xf numFmtId="49" fontId="0" fillId="9" borderId="1" xfId="0" applyNumberFormat="1" applyFill="1" applyBorder="1" applyAlignment="1" applyProtection="1">
      <alignment horizontal="left" vertical="center" wrapText="1"/>
      <protection locked="0"/>
    </xf>
    <xf numFmtId="0" fontId="4" fillId="9" borderId="0" xfId="0" applyFont="1" applyFill="1" applyAlignment="1" applyProtection="1">
      <alignment horizontal="center" vertical="center"/>
      <protection locked="0"/>
    </xf>
    <xf numFmtId="0" fontId="0" fillId="9" borderId="0" xfId="0" applyFill="1" applyAlignment="1" applyProtection="1">
      <alignment horizontal="center" vertical="center"/>
      <protection locked="0"/>
    </xf>
    <xf numFmtId="9" fontId="4" fillId="9" borderId="0" xfId="1" applyFont="1" applyFill="1" applyAlignment="1" applyProtection="1">
      <alignment horizontal="center" vertical="center"/>
      <protection locked="0"/>
    </xf>
    <xf numFmtId="0" fontId="4" fillId="0" borderId="7" xfId="0" applyFont="1" applyBorder="1" applyProtection="1">
      <protection locked="0"/>
    </xf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7" xfId="0" applyFont="1" applyBorder="1" applyAlignment="1" applyProtection="1">
      <alignment horizontal="left"/>
      <protection locked="0"/>
    </xf>
    <xf numFmtId="164" fontId="4" fillId="0" borderId="7" xfId="1" applyNumberFormat="1" applyFont="1" applyBorder="1" applyAlignment="1" applyProtection="1">
      <alignment horizontal="left"/>
      <protection locked="0"/>
    </xf>
    <xf numFmtId="49" fontId="4" fillId="0" borderId="7" xfId="0" applyNumberFormat="1" applyFont="1" applyBorder="1" applyProtection="1">
      <protection locked="0"/>
    </xf>
    <xf numFmtId="1" fontId="4" fillId="0" borderId="7" xfId="0" applyNumberFormat="1" applyFont="1" applyBorder="1" applyAlignment="1" applyProtection="1">
      <alignment horizontal="left" vertical="center"/>
      <protection locked="0"/>
    </xf>
    <xf numFmtId="0" fontId="4" fillId="0" borderId="10" xfId="0" applyFont="1" applyBorder="1" applyProtection="1">
      <protection locked="0"/>
    </xf>
    <xf numFmtId="49" fontId="4" fillId="0" borderId="0" xfId="0" applyNumberFormat="1" applyFont="1" applyProtection="1">
      <protection locked="0"/>
    </xf>
    <xf numFmtId="0" fontId="4" fillId="0" borderId="11" xfId="0" applyFont="1" applyBorder="1" applyProtection="1">
      <protection locked="0"/>
    </xf>
    <xf numFmtId="0" fontId="34" fillId="0" borderId="0" xfId="0" applyFont="1" applyProtection="1">
      <protection locked="0"/>
    </xf>
    <xf numFmtId="49" fontId="0" fillId="0" borderId="0" xfId="0" applyNumberFormat="1" applyProtection="1"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protection locked="0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wrapText="1"/>
    </xf>
    <xf numFmtId="0" fontId="6" fillId="5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7" fillId="0" borderId="3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7" fillId="0" borderId="0" xfId="0" applyFont="1" applyAlignment="1">
      <alignment horizontal="left" vertical="top"/>
    </xf>
    <xf numFmtId="0" fontId="15" fillId="4" borderId="1" xfId="0" applyFont="1" applyFill="1" applyBorder="1" applyAlignment="1">
      <alignment horizontal="center" vertical="center"/>
    </xf>
    <xf numFmtId="9" fontId="25" fillId="4" borderId="1" xfId="0" applyNumberFormat="1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6" fillId="6" borderId="4" xfId="0" applyFont="1" applyFill="1" applyBorder="1" applyAlignment="1">
      <alignment horizontal="center"/>
    </xf>
    <xf numFmtId="0" fontId="36" fillId="6" borderId="5" xfId="0" applyFont="1" applyFill="1" applyBorder="1" applyAlignment="1">
      <alignment horizontal="center"/>
    </xf>
    <xf numFmtId="0" fontId="36" fillId="6" borderId="6" xfId="0" applyFont="1" applyFill="1" applyBorder="1" applyAlignment="1">
      <alignment horizontal="center"/>
    </xf>
    <xf numFmtId="9" fontId="12" fillId="6" borderId="1" xfId="0" applyNumberFormat="1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/>
    </xf>
    <xf numFmtId="0" fontId="32" fillId="6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/>
    </xf>
    <xf numFmtId="0" fontId="32" fillId="6" borderId="4" xfId="0" applyFont="1" applyFill="1" applyBorder="1" applyAlignment="1">
      <alignment horizontal="center"/>
    </xf>
    <xf numFmtId="0" fontId="32" fillId="6" borderId="5" xfId="0" applyFont="1" applyFill="1" applyBorder="1" applyAlignment="1">
      <alignment horizontal="center"/>
    </xf>
    <xf numFmtId="0" fontId="32" fillId="6" borderId="6" xfId="0" applyFont="1" applyFill="1" applyBorder="1" applyAlignment="1">
      <alignment horizontal="center"/>
    </xf>
    <xf numFmtId="9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27" fillId="6" borderId="1" xfId="0" applyFont="1" applyFill="1" applyBorder="1" applyAlignment="1">
      <alignment horizontal="center"/>
    </xf>
    <xf numFmtId="10" fontId="27" fillId="6" borderId="1" xfId="0" applyNumberFormat="1" applyFont="1" applyFill="1" applyBorder="1" applyAlignment="1">
      <alignment horizontal="center"/>
    </xf>
    <xf numFmtId="0" fontId="12" fillId="6" borderId="1" xfId="0" applyFont="1" applyFill="1" applyBorder="1" applyAlignment="1">
      <alignment horizontal="center" vertical="center"/>
    </xf>
    <xf numFmtId="9" fontId="12" fillId="6" borderId="1" xfId="0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3" fillId="0" borderId="0" xfId="0" applyFont="1" applyAlignment="1">
      <alignment horizontal="left" vertical="center"/>
    </xf>
    <xf numFmtId="0" fontId="20" fillId="5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/>
    </xf>
    <xf numFmtId="0" fontId="37" fillId="5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top"/>
    </xf>
    <xf numFmtId="0" fontId="21" fillId="5" borderId="0" xfId="0" applyFont="1" applyFill="1" applyAlignment="1">
      <alignment horizontal="center" vertical="center" wrapText="1"/>
    </xf>
    <xf numFmtId="0" fontId="24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6" fillId="5" borderId="0" xfId="0" applyFont="1" applyFill="1" applyAlignment="1">
      <alignment horizontal="center"/>
    </xf>
    <xf numFmtId="0" fontId="19" fillId="2" borderId="7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</cellXfs>
  <cellStyles count="2">
    <cellStyle name="Normal" xfId="0" builtinId="0"/>
    <cellStyle name="Pourcentage" xfId="1" builtinId="5"/>
  </cellStyles>
  <dxfs count="3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E6F2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68036</xdr:colOff>
      <xdr:row>2</xdr:row>
      <xdr:rowOff>56696</xdr:rowOff>
    </xdr:from>
    <xdr:to>
      <xdr:col>19</xdr:col>
      <xdr:colOff>737053</xdr:colOff>
      <xdr:row>8</xdr:row>
      <xdr:rowOff>11339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C191F60A-E7EC-65A0-CEA2-6459AA851357}"/>
            </a:ext>
          </a:extLst>
        </xdr:cNvPr>
        <xdr:cNvSpPr txBox="1"/>
      </xdr:nvSpPr>
      <xdr:spPr>
        <a:xfrm>
          <a:off x="14843125" y="600982"/>
          <a:ext cx="3152321" cy="1201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AJOUTER : </a:t>
          </a:r>
          <a:br>
            <a:rPr lang="fr-FR" sz="1100"/>
          </a:br>
          <a:r>
            <a:rPr lang="fr-FR" sz="1100"/>
            <a:t>- nombre de maintiens</a:t>
          </a:r>
          <a:br>
            <a:rPr lang="fr-FR" sz="1100"/>
          </a:br>
          <a:r>
            <a:rPr lang="fr-FR" sz="1100"/>
            <a:t>- nombre d'élèves en retard</a:t>
          </a:r>
          <a:br>
            <a:rPr lang="fr-FR" sz="1100"/>
          </a:br>
          <a:r>
            <a:rPr lang="fr-FR" sz="1100"/>
            <a:t>- nombre d'élèves en avance</a:t>
          </a:r>
          <a:br>
            <a:rPr lang="fr-FR" sz="1100"/>
          </a:br>
          <a:r>
            <a:rPr lang="fr-FR" sz="1100"/>
            <a:t>-</a:t>
          </a:r>
          <a:r>
            <a:rPr lang="fr-FR" sz="1100" baseline="0"/>
            <a:t> nombre d'élèves MDA</a:t>
          </a:r>
        </a:p>
        <a:p>
          <a:r>
            <a:rPr lang="fr-FR" sz="1100" baseline="0"/>
            <a:t>- passer à 20 classes</a:t>
          </a:r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101598</xdr:rowOff>
    </xdr:from>
    <xdr:to>
      <xdr:col>23</xdr:col>
      <xdr:colOff>660400</xdr:colOff>
      <xdr:row>116</xdr:row>
      <xdr:rowOff>15487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DFD5675-46AC-C324-5820-ACF16FD74233}"/>
            </a:ext>
          </a:extLst>
        </xdr:cNvPr>
        <xdr:cNvSpPr txBox="1"/>
      </xdr:nvSpPr>
      <xdr:spPr>
        <a:xfrm>
          <a:off x="38100" y="101598"/>
          <a:ext cx="19680044" cy="23269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NOTICE D’UTILISATION (en cours de rédaction)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Tableau de bord de pilotage d’école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Règle générale : </a:t>
          </a:r>
          <a:b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les cellules vertes se remplissent automatiquement 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tu ne remplis que les cellules blanches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protéger mon travail, la feuille est protégée : ne me demande pas le code. merci</a:t>
          </a:r>
          <a:b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Philosophie de l'outil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 partage ici un fichier conçu comme un véritable 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outil de pilotage pédagogique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L’objectif :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structurer les priorités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objectiver les décisions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suivre l’avancement du projet d’école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Il fonctionne comme un 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tableau de bord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avec des calculs automatisés pour faciliter la lecture et la prise de décision.</a:t>
          </a:r>
        </a:p>
        <a:p>
          <a:b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Une progression logique en 5 étapes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L’organisation des onglets suit une démarche simple :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1- Recueillir les données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 </a:t>
          </a:r>
          <a:r>
            <a:rPr lang="fr-FR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Résultats des élèves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b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2- Analyser la situation de l’école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 </a:t>
          </a:r>
          <a:r>
            <a:rPr lang="fr-FR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Analyse stratégique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(selon 3 axes : pédagogique – collectif – organisationnel)</a:t>
          </a:r>
        </a:p>
        <a:p>
          <a:b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3- Interroger la cohérence des pratiques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 </a:t>
          </a:r>
          <a:r>
            <a:rPr lang="fr-FR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Pratiques et cohérence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b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4- Prioriser et décider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 </a:t>
          </a:r>
          <a:r>
            <a:rPr lang="fr-FR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Aide à la décision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5- Formaliser les orientations</a:t>
          </a:r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→ </a:t>
          </a:r>
          <a:r>
            <a:rPr lang="fr-FR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Projet d’école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(choix volontaire : pas d’automatisation ; il se nourrit des étapes précédentes)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L’idée est de passer :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des données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à une analyse partagée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à une cohérence des pratiques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puis à des décisions lisibles et suivies dans le temps.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Onglet Synthèse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Vue globale de la situation de l’école. Aucun renseignement à saisir. Les données proviennent automatiquement des autres onglets.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-Priorités retenues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: le tableau récupère les 3 actions qui ont la priorité la plus haute dans l'onglet Aide-decision et qui sont "en priorité retenue" "oui".</a:t>
          </a:r>
        </a:p>
        <a:p>
          <a:b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Projet d'école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: Le principe : s'affiche ici les actions du Projet d'école en cours de réalisation durant l'année scolaire N (celle en cours) ; elles sont reprises de l'onglet Projet d'école et doivent donc avoir Année = N et Etat En cours.</a:t>
          </a:r>
        </a:p>
        <a:p>
          <a:b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lvl="0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Onglet Tableau de bord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Cockpit central. Affiche les priorités pédagogiques, les indicateurs clés, l’avancement global et annuel du projet d’école, et la dynamique (Dynamique soutenue, Aligné, À relancer).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Onglet To-Do liste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parties : 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- 1 : la todo liste du projet d'école</a:t>
          </a:r>
          <a:b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objectifs se complètent automatiquement, c'est un report de ceux du projet d'école. 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-2 : la to do liste du quotidien : 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Vous la complétez au fur et à mesure de vos besoins.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Projet d'école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: si tu tries les données de l'onglet Projet d'école, l'ordre changera dans l'onglet Synthèse. Tu peux trier par Etat (Terminé ; En cours ; A lancer), par année, par action etc...</a:t>
          </a:r>
          <a:b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 principe : s'affiche ici les 5 premières lignes du Projet d'école.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Onglet Climat scolaire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Suivi des incidents et du climat. Les indicateurs se mettent à jour automatiquement.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Onglet Effectifs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Permet de renseigner la structure de l’école (niveaux, classes simples ou doubles). Utile pour contextualiser les résultats.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 </a:t>
          </a:r>
        </a:p>
        <a:p>
          <a:pPr lvl="0"/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Onglet Paramètres</a:t>
          </a:r>
        </a:p>
        <a:p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Contient les listes utilisées dans les menus déroulants (années, états, priorités). À modifier uniquement si nécessaire.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Conseil : Utilisez cet outil régulièrement en conseil des maîtres. Il ne s’agit pas d’un outil de contrôle mais d’un cadre structurant pour piloter collectivement l’école.</a:t>
          </a:r>
        </a:p>
        <a:p>
          <a:endParaRPr lang="fr-FR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3341A-63F8-E448-9E83-48FDC2D504E8}">
  <dimension ref="A1:L27"/>
  <sheetViews>
    <sheetView showGridLines="0" tabSelected="1" zoomScale="120" zoomScaleNormal="120" workbookViewId="0">
      <selection activeCell="H5" sqref="H5:H6"/>
    </sheetView>
  </sheetViews>
  <sheetFormatPr baseColWidth="10" defaultRowHeight="16" x14ac:dyDescent="0.2"/>
  <cols>
    <col min="1" max="1" width="28.6640625" customWidth="1"/>
    <col min="2" max="2" width="17.6640625" customWidth="1"/>
    <col min="5" max="5" width="11" customWidth="1"/>
    <col min="6" max="7" width="26.83203125" customWidth="1"/>
    <col min="8" max="8" width="40.1640625" customWidth="1"/>
  </cols>
  <sheetData>
    <row r="1" spans="1:12" ht="32" customHeight="1" x14ac:dyDescent="0.2">
      <c r="A1" s="140" t="s">
        <v>244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x14ac:dyDescent="0.2">
      <c r="A2" s="82" t="s">
        <v>0</v>
      </c>
      <c r="B2" s="83" t="str">
        <f>Paramètres!B5</f>
        <v>École primaire Des Parrières</v>
      </c>
      <c r="C2" s="22"/>
      <c r="D2" s="82" t="s">
        <v>1</v>
      </c>
      <c r="E2" s="83" t="str">
        <f>Paramètres!B6</f>
        <v>2025-2026</v>
      </c>
      <c r="F2" s="2"/>
      <c r="G2" s="82" t="s">
        <v>3</v>
      </c>
      <c r="H2" s="83">
        <f>Paramètres!B8</f>
        <v>6</v>
      </c>
      <c r="I2" s="2"/>
      <c r="J2" s="22" t="s">
        <v>4</v>
      </c>
      <c r="K2" s="11">
        <f>Effectifs!B16</f>
        <v>0</v>
      </c>
      <c r="L2" s="2"/>
    </row>
    <row r="3" spans="1:12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">
      <c r="A4" s="142" t="s">
        <v>46</v>
      </c>
      <c r="B4" s="142"/>
      <c r="C4" s="142"/>
      <c r="D4" s="142"/>
      <c r="E4" s="142"/>
      <c r="F4" s="142" t="s">
        <v>233</v>
      </c>
      <c r="G4" s="142"/>
      <c r="H4" s="142"/>
      <c r="I4" s="10"/>
      <c r="J4" s="2"/>
      <c r="K4" s="2"/>
      <c r="L4" s="2"/>
    </row>
    <row r="5" spans="1:12" x14ac:dyDescent="0.2">
      <c r="A5" s="84" t="s">
        <v>47</v>
      </c>
      <c r="B5" s="55">
        <f>Effectifs!B16</f>
        <v>0</v>
      </c>
      <c r="C5" s="86" t="s">
        <v>49</v>
      </c>
      <c r="D5" s="87" t="str">
        <f>IF(Effectifs!B16&gt;Effectifs!B34,"↗",IF(Effectifs!B16&lt;Effectifs!B34,"↘","→"))</f>
        <v>↘</v>
      </c>
      <c r="E5" s="2"/>
      <c r="F5" s="79" t="s">
        <v>50</v>
      </c>
      <c r="G5" s="79" t="s">
        <v>235</v>
      </c>
      <c r="H5" s="79" t="s">
        <v>232</v>
      </c>
      <c r="I5" s="2"/>
      <c r="J5" s="2"/>
      <c r="K5" s="2"/>
      <c r="L5" s="2"/>
    </row>
    <row r="6" spans="1:12" ht="59" customHeight="1" x14ac:dyDescent="0.2">
      <c r="A6" s="84" t="s">
        <v>48</v>
      </c>
      <c r="B6" s="85">
        <f>Climat_scolaire!B5</f>
        <v>0</v>
      </c>
      <c r="C6" s="86" t="s">
        <v>49</v>
      </c>
      <c r="D6" s="87" t="str">
        <f>IF(Climat_scolaire!B5&gt;Climat_scolaire!B6,"↗",IF(Climat_scolaire!B5&lt;Climat_scolaire!B6,"↘","→"))</f>
        <v>→</v>
      </c>
      <c r="E6" s="2"/>
      <c r="F6" s="137" t="str">
        <f>IFERROR(
INDEX('4- Aide_decision'!$B:$B,
MATCH(LARGE('4- Aide_decision'!$Z:$Z,ROWS($A$1:A1)),'4- Aide_decision'!$Z:$Z,0)
),
"")</f>
        <v>Calcul mental</v>
      </c>
      <c r="G6" s="138" t="str">
        <f>IFERROR(
INDEX('4- Aide_decision'!$E:$E,
MATCH(LARGE('4- Aide_decision'!$Z:$Z,ROWS($A$1:A1)),'4- Aide_decision'!$Z:$Z,0)
),
"")</f>
        <v>Harmoniser les pratiques de cycle</v>
      </c>
      <c r="H6" s="88" t="str">
        <f>IFERROR(
INDEX('4- Aide_decision'!$F:$F,
MATCH(LARGE('4- Aide_decision'!$Z:$Z,ROWS($A$1:A1)),'4- Aide_decision'!$Z:$Z,0)
),
"")</f>
        <v>création d'une progression commune en calcul mental du cp au cm2 ; utilisation d'un même outil</v>
      </c>
      <c r="I6" s="2" t="s">
        <v>126</v>
      </c>
      <c r="J6" s="2"/>
      <c r="K6" s="2"/>
      <c r="L6" s="2"/>
    </row>
    <row r="7" spans="1:12" ht="34" x14ac:dyDescent="0.2">
      <c r="A7" s="84" t="s">
        <v>44</v>
      </c>
      <c r="B7" s="55">
        <f>Climat_scolaire!B7</f>
        <v>0</v>
      </c>
      <c r="C7" s="86" t="s">
        <v>49</v>
      </c>
      <c r="D7" s="87" t="str">
        <f>IF(Climat_scolaire!B7&gt;Climat_scolaire!B8,"↗","→")</f>
        <v>→</v>
      </c>
      <c r="E7" s="2"/>
      <c r="F7" s="137" t="str">
        <f>IFERROR(
INDEX('4- Aide_decision'!$B:$B,
MATCH(LARGE('4- Aide_decision'!$Z:$Z,ROWS($A$1:A2)),'4- Aide_decision'!$Z:$Z,0)
),
"")</f>
        <v>Calculer</v>
      </c>
      <c r="G7" s="138" t="str">
        <f>IFERROR(
INDEX('4- Aide_decision'!$E:$E,
MATCH(LARGE('4- Aide_decision'!$Z:$Z,ROWS($A$1:A2)),'4- Aide_decision'!$Z:$Z,0)
),
"")</f>
        <v>Harmoniser la technique de la soustraction</v>
      </c>
      <c r="H7" s="88" t="str">
        <f>IFERROR(
INDEX('4- Aide_decision'!$F:$F,
MATCH(LARGE('4- Aide_decision'!$Z:$Z,ROWS($A$1:A2)),'4- Aide_decision'!$Z:$Z,0)
),
"")</f>
        <v>Organiser un conseil des maitres dédié</v>
      </c>
      <c r="I7" s="2" t="s">
        <v>225</v>
      </c>
      <c r="J7" s="2"/>
      <c r="K7" s="2"/>
      <c r="L7" s="2"/>
    </row>
    <row r="8" spans="1:12" ht="74" customHeight="1" x14ac:dyDescent="0.2">
      <c r="A8" s="84" t="s">
        <v>45</v>
      </c>
      <c r="B8" s="85">
        <f>'1- Résultats_élèves'!I5</f>
        <v>0.56000000000000005</v>
      </c>
      <c r="C8" s="86" t="s">
        <v>49</v>
      </c>
      <c r="D8" s="87" t="str">
        <f>'1- Résultats_élèves'!I7</f>
        <v>↘</v>
      </c>
      <c r="E8" s="2"/>
      <c r="F8" s="137" t="str">
        <f>IFERROR(
INDEX('4- Aide_decision'!$B:$B,
MATCH(LARGE('4- Aide_decision'!$Z:$Z,ROWS($A$1:A3)),'4- Aide_decision'!$Z:$Z,0)
),
"")</f>
        <v/>
      </c>
      <c r="G8" s="138" t="str">
        <f>IFERROR(
INDEX('4- Aide_decision'!$E:$E,
MATCH(LARGE('4- Aide_decision'!$Z:$Z,ROWS($A$1:A3)),'4- Aide_decision'!$Z:$Z,0)
),
"")</f>
        <v/>
      </c>
      <c r="H8" s="88" t="str">
        <f>IFERROR(
INDEX('4- Aide_decision'!$F:$F,
MATCH(LARGE('4- Aide_decision'!$Z:$Z,ROWS($A$1:A3)),'4- Aide_decision'!$Z:$Z,0)
),
"")</f>
        <v/>
      </c>
      <c r="I8" s="2" t="s">
        <v>126</v>
      </c>
      <c r="J8" s="2"/>
      <c r="K8" s="2"/>
      <c r="L8" s="2"/>
    </row>
    <row r="9" spans="1:12" x14ac:dyDescent="0.2">
      <c r="A9" s="84" t="s">
        <v>168</v>
      </c>
      <c r="B9" s="59">
        <f>'5- Projet_ecole'!J7</f>
        <v>0.42857142857142855</v>
      </c>
      <c r="C9" s="145" t="s">
        <v>49</v>
      </c>
      <c r="D9" s="146" t="str">
        <f>'5- Projet_ecole'!J9</f>
        <v>Aligné</v>
      </c>
      <c r="E9" s="2"/>
      <c r="F9" s="143"/>
      <c r="G9" s="143"/>
      <c r="H9" s="143"/>
      <c r="I9" s="143"/>
      <c r="J9" s="2"/>
      <c r="K9" s="2"/>
      <c r="L9" s="2"/>
    </row>
    <row r="10" spans="1:12" x14ac:dyDescent="0.2">
      <c r="A10" s="84" t="s">
        <v>170</v>
      </c>
      <c r="B10" s="59">
        <f>'5- Projet_ecole'!J8</f>
        <v>0.42857142857142855</v>
      </c>
      <c r="C10" s="145"/>
      <c r="D10" s="147"/>
      <c r="E10" s="2"/>
      <c r="F10" s="31"/>
      <c r="G10" s="31"/>
      <c r="H10" s="31"/>
      <c r="I10" s="31"/>
      <c r="J10" s="2"/>
      <c r="K10" s="2"/>
      <c r="L10" s="2"/>
    </row>
    <row r="11" spans="1:12" x14ac:dyDescent="0.2">
      <c r="A11" s="84" t="s">
        <v>192</v>
      </c>
      <c r="B11" s="59">
        <f>'5- Projet_ecole'!J10</f>
        <v>1</v>
      </c>
      <c r="C11" s="57"/>
      <c r="D11" s="58"/>
      <c r="E11" s="2"/>
      <c r="F11" s="31"/>
      <c r="G11" s="31"/>
      <c r="H11" s="31"/>
      <c r="I11" s="31"/>
      <c r="J11" s="2"/>
      <c r="K11" s="2"/>
      <c r="L11" s="2"/>
    </row>
    <row r="12" spans="1:12" x14ac:dyDescent="0.2">
      <c r="A12" s="84" t="s">
        <v>196</v>
      </c>
      <c r="B12" s="59">
        <f>'5- Projet_ecole'!J11</f>
        <v>0</v>
      </c>
      <c r="C12" s="57"/>
      <c r="D12" s="58"/>
      <c r="E12" s="2"/>
      <c r="F12" s="31"/>
      <c r="G12" s="31"/>
      <c r="H12" s="31"/>
      <c r="I12" s="31"/>
      <c r="J12" s="2"/>
      <c r="K12" s="2"/>
      <c r="L12" s="2"/>
    </row>
    <row r="13" spans="1:12" x14ac:dyDescent="0.2">
      <c r="A13" s="84" t="s">
        <v>193</v>
      </c>
      <c r="B13" s="59">
        <f>'5- Projet_ecole'!J12</f>
        <v>0</v>
      </c>
      <c r="C13" s="57"/>
      <c r="D13" s="58"/>
      <c r="E13" s="2"/>
      <c r="F13" s="31"/>
      <c r="G13" s="31"/>
      <c r="H13" s="31"/>
      <c r="I13" s="31"/>
      <c r="J13" s="2"/>
      <c r="K13" s="2"/>
      <c r="L13" s="2"/>
    </row>
    <row r="14" spans="1:12" x14ac:dyDescent="0.2">
      <c r="A14" s="47"/>
      <c r="B14" s="51"/>
      <c r="C14" s="48"/>
      <c r="D14" s="49"/>
      <c r="E14" s="2"/>
      <c r="F14" s="31"/>
      <c r="G14" s="31"/>
      <c r="H14" s="31"/>
      <c r="I14" s="31"/>
      <c r="J14" s="2"/>
      <c r="K14" s="2"/>
      <c r="L14" s="2"/>
    </row>
    <row r="15" spans="1:12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x14ac:dyDescent="0.2">
      <c r="A16" s="144" t="s">
        <v>223</v>
      </c>
      <c r="B16" s="144"/>
      <c r="C16" s="144"/>
      <c r="D16" s="144"/>
      <c r="E16" s="2"/>
      <c r="F16" s="144" t="s">
        <v>65</v>
      </c>
      <c r="G16" s="144"/>
      <c r="H16" s="144"/>
      <c r="I16" s="2"/>
      <c r="J16" s="2"/>
      <c r="K16" s="2"/>
      <c r="L16" s="2"/>
    </row>
    <row r="17" spans="1:12" x14ac:dyDescent="0.2">
      <c r="A17" s="79" t="s">
        <v>66</v>
      </c>
      <c r="B17" s="79" t="s">
        <v>67</v>
      </c>
      <c r="C17" s="79" t="s">
        <v>68</v>
      </c>
      <c r="D17" s="79" t="s">
        <v>69</v>
      </c>
      <c r="E17" s="2"/>
      <c r="F17" s="89" t="s">
        <v>56</v>
      </c>
      <c r="G17" s="89" t="s">
        <v>57</v>
      </c>
      <c r="H17" s="89" t="s">
        <v>62</v>
      </c>
      <c r="I17" s="2"/>
      <c r="J17" s="2"/>
      <c r="K17" s="2"/>
      <c r="L17" s="2"/>
    </row>
    <row r="18" spans="1:12" ht="48" customHeight="1" x14ac:dyDescent="0.2">
      <c r="A18" s="90" t="str" cm="1">
        <f t="array" ref="A18">IFERROR(
INDEX('5- Projet_ecole'!$C:$C,
SMALL('5- Projet_ecole'!$AA:$AA,ROWS($A$1:A1))
),
"")</f>
        <v>Réunion régulière avec  la responsable du périscolaire</v>
      </c>
      <c r="B18" s="90" t="str" cm="1">
        <f t="array" ref="B18">IFERROR(
INDEX('5- Projet_ecole'!$A:$A,
SMALL('5- Projet_ecole'!$AA:$AA,ROWS($A$1:A1))
),
"")</f>
        <v>3- Organisationnel</v>
      </c>
      <c r="C18" s="91" t="str" cm="1">
        <f t="array" ref="C18">IFERROR(
INDEX('5- Projet_ecole'!$F:$F,
SMALL('5- Projet_ecole'!$AA:$AA,ROWS($A$1:A1))
),
"")</f>
        <v>En cours</v>
      </c>
      <c r="D18" s="91" t="str" cm="1">
        <f t="array" ref="D18">IFERROR(
INDEX('5- Projet_ecole'!$D:$D,
SMALL('5- Projet_ecole'!$AA:$AA,ROWS($A$1:A1))
),
"")</f>
        <v>N</v>
      </c>
      <c r="E18" s="2"/>
      <c r="F18" s="92" t="str">
        <f>IF(OR(Climat_scolaire!A14="",Climat_scolaire!A14=0),"",Climat_scolaire!A14)</f>
        <v/>
      </c>
      <c r="G18" s="91" t="str">
        <f>IF(Climat_scolaire!B14=0,"",Climat_scolaire!B14)</f>
        <v/>
      </c>
      <c r="H18" s="90" t="str">
        <f>IF(Climat_scolaire!F14=0,"",Climat_scolaire!F14)</f>
        <v/>
      </c>
      <c r="I18" s="2"/>
      <c r="J18" s="2"/>
      <c r="K18" s="2"/>
      <c r="L18" s="2"/>
    </row>
    <row r="19" spans="1:12" ht="41" customHeight="1" x14ac:dyDescent="0.2">
      <c r="A19" s="90" t="str" cm="1">
        <f t="array" ref="A19">IFERROR(
INDEX('5- Projet_ecole'!$C:$C,
SMALL('5- Projet_ecole'!$AA:$AA,ROWS($A$1:A2))
),
"")</f>
        <v>mise en place de grille d'observation de l'outil commun en calcul mental</v>
      </c>
      <c r="B19" s="90" t="str" cm="1">
        <f t="array" ref="B19">IFERROR(
INDEX('5- Projet_ecole'!$A:$A,
SMALL('5- Projet_ecole'!$AA:$AA,ROWS($A$1:A2))
),
"")</f>
        <v>2- Collectif</v>
      </c>
      <c r="C19" s="91" t="str" cm="1">
        <f t="array" ref="C19">IFERROR(
INDEX('5- Projet_ecole'!$F:$F,
SMALL('5- Projet_ecole'!$AA:$AA,ROWS($A$1:A2))
),
"")</f>
        <v>En cours</v>
      </c>
      <c r="D19" s="91" t="str" cm="1">
        <f t="array" ref="D19">IFERROR(
INDEX('5- Projet_ecole'!$D:$D,
SMALL('5- Projet_ecole'!$AA:$AA,ROWS($A$1:A2))
),
"")</f>
        <v>N</v>
      </c>
      <c r="E19" s="2"/>
      <c r="F19" s="92" t="str">
        <f>IF(OR(Climat_scolaire!A15="",Climat_scolaire!A15=0),"",Climat_scolaire!A15)</f>
        <v/>
      </c>
      <c r="G19" s="91" t="str">
        <f>IF(Climat_scolaire!B15=0,"",Climat_scolaire!B15)</f>
        <v/>
      </c>
      <c r="H19" s="90" t="str">
        <f>IF(Climat_scolaire!F15=0,"",Climat_scolaire!F15)</f>
        <v/>
      </c>
      <c r="I19" s="2"/>
      <c r="J19" s="2"/>
      <c r="K19" s="2"/>
      <c r="L19" s="2"/>
    </row>
    <row r="20" spans="1:12" ht="49" customHeight="1" x14ac:dyDescent="0.2">
      <c r="A20" s="90" t="str" cm="1">
        <f t="array" ref="A20">IFERROR(
INDEX('5- Projet_ecole'!$C:$C,
SMALL('5- Projet_ecole'!$AA:$AA,ROWS($A$1:A3))
),
"")</f>
        <v/>
      </c>
      <c r="B20" s="90" t="str" cm="1">
        <f t="array" ref="B20">IFERROR(
INDEX('5- Projet_ecole'!$A:$A,
SMALL('5- Projet_ecole'!$AA:$AA,ROWS($A$1:A3))
),
"")</f>
        <v/>
      </c>
      <c r="C20" s="91" t="str" cm="1">
        <f t="array" ref="C20">IFERROR(
INDEX('5- Projet_ecole'!$F:$F,
SMALL('5- Projet_ecole'!$AA:$AA,ROWS($A$1:A3))
),
"")</f>
        <v/>
      </c>
      <c r="D20" s="91" t="str" cm="1">
        <f t="array" ref="D20">IFERROR(
INDEX('5- Projet_ecole'!$D:$D,
SMALL('5- Projet_ecole'!$AA:$AA,ROWS($A$1:A3))
),
"")</f>
        <v/>
      </c>
      <c r="E20" s="2"/>
      <c r="F20" s="92" t="str">
        <f>IF(OR(Climat_scolaire!A16="",Climat_scolaire!A16=0),"",Climat_scolaire!A16)</f>
        <v/>
      </c>
      <c r="G20" s="91" t="str">
        <f>IF(Climat_scolaire!B16=0,"",Climat_scolaire!B16)</f>
        <v/>
      </c>
      <c r="H20" s="90" t="str">
        <f>IF(Climat_scolaire!F16=0,"",Climat_scolaire!F16)</f>
        <v/>
      </c>
      <c r="I20" s="2"/>
      <c r="J20" s="2"/>
      <c r="K20" s="2"/>
      <c r="L20" s="2"/>
    </row>
    <row r="21" spans="1:12" ht="45" customHeight="1" x14ac:dyDescent="0.2">
      <c r="A21" s="90" t="str" cm="1">
        <f t="array" ref="A21">IFERROR(
INDEX('5- Projet_ecole'!$C:$C,
SMALL('5- Projet_ecole'!$AA:$AA,ROWS($A$1:A4))
),
"")</f>
        <v/>
      </c>
      <c r="B21" s="90" t="str" cm="1">
        <f t="array" ref="B21">IFERROR(
INDEX('5- Projet_ecole'!$A:$A,
SMALL('5- Projet_ecole'!$AA:$AA,ROWS($A$1:A4))
),
"")</f>
        <v/>
      </c>
      <c r="C21" s="91" t="str" cm="1">
        <f t="array" ref="C21">IFERROR(
INDEX('5- Projet_ecole'!$F:$F,
SMALL('5- Projet_ecole'!$AA:$AA,ROWS($A$1:A4))
),
"")</f>
        <v/>
      </c>
      <c r="D21" s="91" t="str" cm="1">
        <f t="array" ref="D21">IFERROR(
INDEX('5- Projet_ecole'!$D:$D,
SMALL('5- Projet_ecole'!$AA:$AA,ROWS($A$1:A4))
),
"")</f>
        <v/>
      </c>
      <c r="E21" s="2"/>
      <c r="F21" s="2"/>
      <c r="G21" s="2"/>
      <c r="H21" s="2"/>
      <c r="I21" s="2"/>
      <c r="J21" s="2"/>
      <c r="K21" s="2"/>
      <c r="L21" s="2"/>
    </row>
    <row r="22" spans="1:12" ht="32" customHeight="1" x14ac:dyDescent="0.2">
      <c r="A22" s="90" t="str" cm="1">
        <f t="array" ref="A22">IFERROR(
INDEX('5- Projet_ecole'!$C:$C,
SMALL('5- Projet_ecole'!$AA:$AA,ROWS($A$1:A5))
),
"")</f>
        <v/>
      </c>
      <c r="B22" s="90" t="str" cm="1">
        <f t="array" ref="B22">IFERROR(
INDEX('5- Projet_ecole'!$A:$A,
SMALL('5- Projet_ecole'!$AA:$AA,ROWS($A$1:A5))
),
"")</f>
        <v/>
      </c>
      <c r="C22" s="91" t="str" cm="1">
        <f t="array" ref="C22">IFERROR(
INDEX('5- Projet_ecole'!$F:$F,
SMALL('5- Projet_ecole'!$AA:$AA,ROWS($A$1:A5))
),
"")</f>
        <v/>
      </c>
      <c r="D22" s="91" t="str" cm="1">
        <f t="array" ref="D22">IFERROR(
INDEX('5- Projet_ecole'!$D:$D,
SMALL('5- Projet_ecole'!$AA:$AA,ROWS($A$1:A5))
),
"")</f>
        <v/>
      </c>
      <c r="E22" s="2"/>
      <c r="F22" s="2"/>
      <c r="G22" s="2"/>
      <c r="H22" s="2"/>
      <c r="I22" s="2"/>
      <c r="J22" s="2"/>
      <c r="K22" s="2"/>
      <c r="L22" s="2"/>
    </row>
    <row r="23" spans="1:12" x14ac:dyDescent="0.2">
      <c r="A23" s="90" t="str" cm="1">
        <f t="array" ref="A23">IFERROR(
INDEX('5- Projet_ecole'!$C:$C,
SMALL('5- Projet_ecole'!$AA:$AA,ROWS($A$1:A6))
),
"")</f>
        <v/>
      </c>
      <c r="B23" s="90" t="str" cm="1">
        <f t="array" ref="B23">IFERROR(
INDEX('5- Projet_ecole'!$A:$A,
SMALL('5- Projet_ecole'!$AA:$AA,ROWS($A$1:A6))
),
"")</f>
        <v/>
      </c>
      <c r="C23" s="91" t="str" cm="1">
        <f t="array" ref="C23">IFERROR(
INDEX('5- Projet_ecole'!$F:$F,
SMALL('5- Projet_ecole'!$AA:$AA,ROWS($A$1:A6))
),
"")</f>
        <v/>
      </c>
      <c r="D23" s="91" t="str" cm="1">
        <f t="array" ref="D23">IFERROR(
INDEX('5- Projet_ecole'!$D:$D,
SMALL('5- Projet_ecole'!$AA:$AA,ROWS($A$1:A6))
),
"")</f>
        <v/>
      </c>
      <c r="E23" s="2"/>
      <c r="F23" s="2"/>
      <c r="G23" s="2"/>
      <c r="H23" s="2"/>
      <c r="I23" s="2"/>
      <c r="J23" s="2"/>
      <c r="K23" s="2"/>
      <c r="L23" s="2"/>
    </row>
    <row r="24" spans="1:12" x14ac:dyDescent="0.2">
      <c r="A24" s="90" t="str" cm="1">
        <f t="array" ref="A24">IFERROR(
INDEX('5- Projet_ecole'!$C:$C,
SMALL('5- Projet_ecole'!$AA:$AA,ROWS($A$1:A7))
),
"")</f>
        <v/>
      </c>
      <c r="B24" s="90" t="str" cm="1">
        <f t="array" ref="B24">IFERROR(
INDEX('5- Projet_ecole'!$A:$A,
SMALL('5- Projet_ecole'!$AA:$AA,ROWS($A$1:A7))
),
"")</f>
        <v/>
      </c>
      <c r="C24" s="91" t="str" cm="1">
        <f t="array" ref="C24">IFERROR(
INDEX('5- Projet_ecole'!$F:$F,
SMALL('5- Projet_ecole'!$AA:$AA,ROWS($A$1:A7))
),
"")</f>
        <v/>
      </c>
      <c r="D24" s="91" t="str" cm="1">
        <f t="array" ref="D24">IFERROR(
INDEX('5- Projet_ecole'!$D:$D,
SMALL('5- Projet_ecole'!$AA:$AA,ROWS($A$1:A7))
),
"")</f>
        <v/>
      </c>
      <c r="E24" s="2"/>
      <c r="F24" s="2"/>
      <c r="G24" s="2"/>
      <c r="H24" s="2"/>
      <c r="I24" s="2"/>
      <c r="J24" s="2"/>
      <c r="K24" s="2"/>
      <c r="L24" s="2"/>
    </row>
    <row r="25" spans="1:12" x14ac:dyDescent="0.2">
      <c r="A25" s="90" t="str" cm="1">
        <f t="array" ref="A25">IFERROR(
INDEX('5- Projet_ecole'!$C:$C,
SMALL('5- Projet_ecole'!$AA:$AA,ROWS($A$1:A8))
),
"")</f>
        <v/>
      </c>
      <c r="B25" s="90" t="str" cm="1">
        <f t="array" ref="B25">IFERROR(
INDEX('5- Projet_ecole'!$A:$A,
SMALL('5- Projet_ecole'!$AA:$AA,ROWS($A$1:A8))
),
"")</f>
        <v/>
      </c>
      <c r="C25" s="91" t="str" cm="1">
        <f t="array" ref="C25">IFERROR(
INDEX('5- Projet_ecole'!$F:$F,
SMALL('5- Projet_ecole'!$AA:$AA,ROWS($A$1:A8))
),
"")</f>
        <v/>
      </c>
      <c r="D25" s="91" t="str" cm="1">
        <f t="array" ref="D25">IFERROR(
INDEX('5- Projet_ecole'!$D:$D,
SMALL('5- Projet_ecole'!$AA:$AA,ROWS($A$1:A8))
),
"")</f>
        <v/>
      </c>
    </row>
    <row r="26" spans="1:12" x14ac:dyDescent="0.2">
      <c r="A26" s="90" t="str" cm="1">
        <f t="array" ref="A26">IFERROR(
INDEX('5- Projet_ecole'!$C:$C,
SMALL('5- Projet_ecole'!$AA:$AA,ROWS($A$1:A9))
),
"")</f>
        <v/>
      </c>
      <c r="B26" s="90" t="str" cm="1">
        <f t="array" ref="B26">IFERROR(
INDEX('5- Projet_ecole'!$A:$A,
SMALL('5- Projet_ecole'!$AA:$AA,ROWS($A$1:A9))
),
"")</f>
        <v/>
      </c>
      <c r="C26" s="91" t="str" cm="1">
        <f t="array" ref="C26">IFERROR(
INDEX('5- Projet_ecole'!$F:$F,
SMALL('5- Projet_ecole'!$AA:$AA,ROWS($A$1:A9))
),
"")</f>
        <v/>
      </c>
      <c r="D26" s="91" t="str" cm="1">
        <f t="array" ref="D26">IFERROR(
INDEX('5- Projet_ecole'!$D:$D,
SMALL('5- Projet_ecole'!$AA:$AA,ROWS($A$1:A9))
),
"")</f>
        <v/>
      </c>
    </row>
    <row r="27" spans="1:12" x14ac:dyDescent="0.2">
      <c r="A27" s="90" t="str" cm="1">
        <f t="array" ref="A27">IFERROR(
INDEX('5- Projet_ecole'!$C:$C,
SMALL('5- Projet_ecole'!$AA:$AA,ROWS($A$1:A10))
),
"")</f>
        <v/>
      </c>
      <c r="B27" s="90" t="str" cm="1">
        <f t="array" ref="B27">IFERROR(
INDEX('5- Projet_ecole'!$A:$A,
SMALL('5- Projet_ecole'!$AA:$AA,ROWS($A$1:A10))
),
"")</f>
        <v/>
      </c>
      <c r="C27" s="91" t="str" cm="1">
        <f t="array" ref="C27">IFERROR(
INDEX('5- Projet_ecole'!$F:$F,
SMALL('5- Projet_ecole'!$AA:$AA,ROWS($A$1:A10))
),
"")</f>
        <v/>
      </c>
      <c r="D27" s="91" t="str" cm="1">
        <f t="array" ref="D27">IFERROR(
INDEX('5- Projet_ecole'!$D:$D,
SMALL('5- Projet_ecole'!$AA:$AA,ROWS($A$1:A10))
),
"")</f>
        <v/>
      </c>
    </row>
  </sheetData>
  <sheetProtection algorithmName="SHA-512" hashValue="AORaml0mjNE8AvmojeHwTU0zZTxM7+fiAglA4QV1QPisXlQFftLuXq7dUGrix6UamDrEodpwZGM6ULaOyB0pfQ==" saltValue="w2h9pMZEzzjEaoFpRDp7TA==" spinCount="100000" sheet="1" selectLockedCells="1"/>
  <mergeCells count="8">
    <mergeCell ref="A1:L1"/>
    <mergeCell ref="A4:E4"/>
    <mergeCell ref="F4:H4"/>
    <mergeCell ref="F9:I9"/>
    <mergeCell ref="A16:D16"/>
    <mergeCell ref="F16:H16"/>
    <mergeCell ref="C9:C10"/>
    <mergeCell ref="D9:D10"/>
  </mergeCells>
  <pageMargins left="0.7" right="0.7" top="0.75" bottom="0.75" header="0.3" footer="0.3"/>
  <pageSetup paperSize="9" orientation="portrait" r:id="rId1"/>
  <colBreaks count="1" manualBreakCount="1">
    <brk id="5" max="1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A7D42-FD20-8244-83A2-E72863ABF943}">
  <dimension ref="A1:O34"/>
  <sheetViews>
    <sheetView showGridLines="0" topLeftCell="A7" zoomScale="112" zoomScaleNormal="112" workbookViewId="0">
      <selection activeCell="H8" sqref="H8"/>
    </sheetView>
  </sheetViews>
  <sheetFormatPr baseColWidth="10" defaultRowHeight="16" x14ac:dyDescent="0.2"/>
  <cols>
    <col min="1" max="3" width="17.5" customWidth="1"/>
  </cols>
  <sheetData>
    <row r="1" spans="1:15" ht="27" customHeight="1" x14ac:dyDescent="0.2">
      <c r="A1" s="140" t="s">
        <v>72</v>
      </c>
      <c r="B1" s="140"/>
      <c r="C1" s="140"/>
      <c r="D1" s="140"/>
      <c r="E1" s="140"/>
      <c r="F1" s="140"/>
    </row>
    <row r="2" spans="1:15" x14ac:dyDescent="0.2">
      <c r="A2" s="176" t="s">
        <v>41</v>
      </c>
      <c r="B2" s="176"/>
      <c r="C2" s="176"/>
      <c r="D2" s="176"/>
      <c r="E2" s="176"/>
      <c r="F2" s="176"/>
      <c r="G2" s="176"/>
    </row>
    <row r="3" spans="1:15" x14ac:dyDescent="0.2">
      <c r="A3" s="175" t="s">
        <v>61</v>
      </c>
      <c r="B3" s="175"/>
      <c r="C3" s="175"/>
      <c r="D3" s="175"/>
      <c r="E3" s="175"/>
      <c r="F3" s="175"/>
      <c r="G3" s="175"/>
    </row>
    <row r="4" spans="1:15" ht="18" x14ac:dyDescent="0.2">
      <c r="A4" s="9" t="s">
        <v>14</v>
      </c>
      <c r="B4" s="9" t="s">
        <v>15</v>
      </c>
      <c r="C4" s="8" t="s">
        <v>40</v>
      </c>
      <c r="D4" s="7" t="s">
        <v>28</v>
      </c>
      <c r="E4" s="7" t="s">
        <v>29</v>
      </c>
      <c r="F4" s="7" t="s">
        <v>30</v>
      </c>
      <c r="G4" s="7" t="s">
        <v>31</v>
      </c>
      <c r="H4" s="7" t="s">
        <v>32</v>
      </c>
      <c r="I4" s="7" t="s">
        <v>33</v>
      </c>
      <c r="J4" s="7" t="s">
        <v>34</v>
      </c>
      <c r="K4" s="7" t="s">
        <v>35</v>
      </c>
      <c r="L4" s="7" t="s">
        <v>36</v>
      </c>
      <c r="M4" s="7" t="s">
        <v>37</v>
      </c>
      <c r="N4" s="7" t="s">
        <v>38</v>
      </c>
      <c r="O4" s="7" t="s">
        <v>39</v>
      </c>
    </row>
    <row r="5" spans="1:15" x14ac:dyDescent="0.2">
      <c r="A5" s="3" t="s">
        <v>16</v>
      </c>
      <c r="B5" s="135"/>
      <c r="C5" s="3">
        <f>B5-SUM(D5:O5)</f>
        <v>0</v>
      </c>
      <c r="D5" s="136"/>
      <c r="E5" s="136"/>
      <c r="F5" s="136"/>
      <c r="G5" s="97"/>
      <c r="H5" s="97"/>
      <c r="I5" s="97"/>
      <c r="J5" s="97"/>
      <c r="K5" s="97"/>
      <c r="L5" s="97"/>
      <c r="M5" s="97"/>
      <c r="N5" s="97"/>
      <c r="O5" s="97"/>
    </row>
    <row r="6" spans="1:15" x14ac:dyDescent="0.2">
      <c r="A6" s="4" t="s">
        <v>17</v>
      </c>
      <c r="B6" s="135"/>
      <c r="C6" s="4">
        <f t="shared" ref="C6:C15" si="0">B6-SUM(D6:O6)</f>
        <v>0</v>
      </c>
      <c r="D6" s="136"/>
      <c r="E6" s="136"/>
      <c r="F6" s="136"/>
      <c r="G6" s="97"/>
      <c r="H6" s="97"/>
      <c r="I6" s="97"/>
      <c r="J6" s="97"/>
      <c r="K6" s="97"/>
      <c r="L6" s="97"/>
      <c r="M6" s="97"/>
      <c r="N6" s="97"/>
      <c r="O6" s="97"/>
    </row>
    <row r="7" spans="1:15" x14ac:dyDescent="0.2">
      <c r="A7" s="3" t="s">
        <v>18</v>
      </c>
      <c r="B7" s="135"/>
      <c r="C7" s="3">
        <f t="shared" si="0"/>
        <v>0</v>
      </c>
      <c r="D7" s="136"/>
      <c r="E7" s="136"/>
      <c r="F7" s="136"/>
      <c r="G7" s="97"/>
      <c r="H7" s="97"/>
      <c r="I7" s="97"/>
      <c r="J7" s="97"/>
      <c r="K7" s="97"/>
      <c r="L7" s="97"/>
      <c r="M7" s="97"/>
      <c r="N7" s="97"/>
      <c r="O7" s="97"/>
    </row>
    <row r="8" spans="1:15" x14ac:dyDescent="0.2">
      <c r="A8" s="4" t="s">
        <v>19</v>
      </c>
      <c r="B8" s="135"/>
      <c r="C8" s="4">
        <f t="shared" si="0"/>
        <v>0</v>
      </c>
      <c r="D8" s="136"/>
      <c r="E8" s="136"/>
      <c r="F8" s="136"/>
      <c r="G8" s="97"/>
      <c r="H8" s="97"/>
      <c r="I8" s="97"/>
      <c r="J8" s="97"/>
      <c r="K8" s="97"/>
      <c r="L8" s="97"/>
      <c r="M8" s="97"/>
      <c r="N8" s="97"/>
      <c r="O8" s="97"/>
    </row>
    <row r="9" spans="1:15" x14ac:dyDescent="0.2">
      <c r="A9" s="3" t="s">
        <v>20</v>
      </c>
      <c r="B9" s="135"/>
      <c r="C9" s="3">
        <f t="shared" si="0"/>
        <v>0</v>
      </c>
      <c r="D9" s="136"/>
      <c r="E9" s="136"/>
      <c r="F9" s="136"/>
      <c r="G9" s="97"/>
      <c r="H9" s="97"/>
      <c r="I9" s="97"/>
      <c r="J9" s="97"/>
      <c r="K9" s="97"/>
      <c r="L9" s="97"/>
      <c r="M9" s="97"/>
      <c r="N9" s="97"/>
      <c r="O9" s="97"/>
    </row>
    <row r="10" spans="1:15" x14ac:dyDescent="0.2">
      <c r="A10" s="4" t="s">
        <v>21</v>
      </c>
      <c r="B10" s="135"/>
      <c r="C10" s="4">
        <f t="shared" si="0"/>
        <v>0</v>
      </c>
      <c r="D10" s="136"/>
      <c r="E10" s="136"/>
      <c r="F10" s="136"/>
      <c r="G10" s="97"/>
      <c r="H10" s="97"/>
      <c r="I10" s="97"/>
      <c r="J10" s="97"/>
      <c r="K10" s="97"/>
      <c r="L10" s="97"/>
      <c r="M10" s="97"/>
      <c r="N10" s="97"/>
      <c r="O10" s="97"/>
    </row>
    <row r="11" spans="1:15" x14ac:dyDescent="0.2">
      <c r="A11" s="3" t="s">
        <v>22</v>
      </c>
      <c r="B11" s="135"/>
      <c r="C11" s="3">
        <f t="shared" si="0"/>
        <v>0</v>
      </c>
      <c r="D11" s="136"/>
      <c r="E11" s="136"/>
      <c r="F11" s="136"/>
      <c r="G11" s="97"/>
      <c r="H11" s="97"/>
      <c r="I11" s="97"/>
      <c r="J11" s="97"/>
      <c r="K11" s="97"/>
      <c r="L11" s="97"/>
      <c r="M11" s="97"/>
      <c r="N11" s="97"/>
      <c r="O11" s="97"/>
    </row>
    <row r="12" spans="1:15" x14ac:dyDescent="0.2">
      <c r="A12" s="4" t="s">
        <v>23</v>
      </c>
      <c r="B12" s="135"/>
      <c r="C12" s="4">
        <f t="shared" si="0"/>
        <v>0</v>
      </c>
      <c r="D12" s="136"/>
      <c r="E12" s="136"/>
      <c r="F12" s="136"/>
      <c r="G12" s="97"/>
      <c r="H12" s="97"/>
      <c r="I12" s="97"/>
      <c r="J12" s="97"/>
      <c r="K12" s="97"/>
      <c r="L12" s="97"/>
      <c r="M12" s="97"/>
      <c r="N12" s="97"/>
      <c r="O12" s="97"/>
    </row>
    <row r="13" spans="1:15" x14ac:dyDescent="0.2">
      <c r="A13" s="5" t="s">
        <v>25</v>
      </c>
      <c r="B13" s="5">
        <f>SUM(B5:B7)</f>
        <v>0</v>
      </c>
      <c r="C13" s="5">
        <f t="shared" si="0"/>
        <v>0</v>
      </c>
      <c r="D13" s="136"/>
      <c r="E13" s="136"/>
      <c r="F13" s="136"/>
      <c r="G13" s="97"/>
      <c r="H13" s="97"/>
      <c r="I13" s="97"/>
      <c r="J13" s="97"/>
      <c r="K13" s="97"/>
      <c r="L13" s="97"/>
      <c r="M13" s="97"/>
      <c r="N13" s="97"/>
      <c r="O13" s="97"/>
    </row>
    <row r="14" spans="1:15" x14ac:dyDescent="0.2">
      <c r="A14" s="4" t="s">
        <v>26</v>
      </c>
      <c r="B14" s="4">
        <f>SUM(B8:B10)</f>
        <v>0</v>
      </c>
      <c r="C14" s="4">
        <f t="shared" si="0"/>
        <v>0</v>
      </c>
      <c r="D14" s="136"/>
      <c r="E14" s="136"/>
      <c r="F14" s="136"/>
      <c r="G14" s="97"/>
      <c r="H14" s="97"/>
      <c r="I14" s="97"/>
      <c r="J14" s="97"/>
      <c r="K14" s="97"/>
      <c r="L14" s="97"/>
      <c r="M14" s="97"/>
      <c r="N14" s="97"/>
      <c r="O14" s="97"/>
    </row>
    <row r="15" spans="1:15" x14ac:dyDescent="0.2">
      <c r="A15" s="5" t="s">
        <v>27</v>
      </c>
      <c r="B15" s="5">
        <f>SUM(B11:B12)</f>
        <v>0</v>
      </c>
      <c r="C15" s="5">
        <f t="shared" si="0"/>
        <v>0</v>
      </c>
      <c r="D15" s="136"/>
      <c r="E15" s="136"/>
      <c r="F15" s="136"/>
      <c r="G15" s="97"/>
      <c r="H15" s="97"/>
      <c r="I15" s="97"/>
      <c r="J15" s="97"/>
      <c r="K15" s="97"/>
      <c r="L15" s="97"/>
      <c r="M15" s="97"/>
      <c r="N15" s="97"/>
      <c r="O15" s="97"/>
    </row>
    <row r="16" spans="1:15" x14ac:dyDescent="0.2">
      <c r="A16" s="89" t="s">
        <v>24</v>
      </c>
      <c r="B16" s="79">
        <f>SUM(B5:B12)</f>
        <v>0</v>
      </c>
      <c r="C16" s="5">
        <f>B16-SUM(C5:C12)</f>
        <v>0</v>
      </c>
      <c r="D16" s="6">
        <f>SUM(D5:D12)</f>
        <v>0</v>
      </c>
      <c r="E16" s="6">
        <f t="shared" ref="E16:O16" si="1">SUM(E5:E12)</f>
        <v>0</v>
      </c>
      <c r="F16" s="6">
        <f t="shared" si="1"/>
        <v>0</v>
      </c>
      <c r="G16" s="6">
        <f t="shared" si="1"/>
        <v>0</v>
      </c>
      <c r="H16" s="6">
        <f t="shared" si="1"/>
        <v>0</v>
      </c>
      <c r="I16" s="6">
        <f t="shared" si="1"/>
        <v>0</v>
      </c>
      <c r="J16" s="6">
        <f t="shared" si="1"/>
        <v>0</v>
      </c>
      <c r="K16" s="6">
        <f t="shared" si="1"/>
        <v>0</v>
      </c>
      <c r="L16" s="6">
        <f t="shared" si="1"/>
        <v>0</v>
      </c>
      <c r="M16" s="6">
        <f t="shared" si="1"/>
        <v>0</v>
      </c>
      <c r="N16" s="6">
        <f t="shared" si="1"/>
        <v>0</v>
      </c>
      <c r="O16" s="6">
        <f t="shared" si="1"/>
        <v>0</v>
      </c>
    </row>
    <row r="19" spans="1:15" ht="20" x14ac:dyDescent="0.2">
      <c r="A19" s="140" t="s">
        <v>82</v>
      </c>
      <c r="B19" s="140"/>
      <c r="C19" s="140"/>
      <c r="D19" s="140"/>
      <c r="E19" s="140"/>
      <c r="F19" s="140"/>
    </row>
    <row r="20" spans="1:15" x14ac:dyDescent="0.2">
      <c r="A20" s="176" t="s">
        <v>41</v>
      </c>
      <c r="B20" s="176"/>
      <c r="C20" s="176"/>
      <c r="D20" s="176"/>
      <c r="E20" s="176"/>
      <c r="F20" s="176"/>
      <c r="G20" s="176"/>
    </row>
    <row r="21" spans="1:15" x14ac:dyDescent="0.2">
      <c r="A21" s="175" t="s">
        <v>61</v>
      </c>
      <c r="B21" s="175"/>
      <c r="C21" s="175"/>
      <c r="D21" s="175"/>
      <c r="E21" s="175"/>
      <c r="F21" s="175"/>
      <c r="G21" s="175"/>
    </row>
    <row r="22" spans="1:15" ht="18" x14ac:dyDescent="0.2">
      <c r="A22" s="9" t="s">
        <v>14</v>
      </c>
      <c r="B22" s="9" t="s">
        <v>15</v>
      </c>
      <c r="C22" s="8" t="s">
        <v>40</v>
      </c>
      <c r="D22" s="7" t="s">
        <v>28</v>
      </c>
      <c r="E22" s="7" t="s">
        <v>29</v>
      </c>
      <c r="F22" s="7" t="s">
        <v>30</v>
      </c>
      <c r="G22" s="7" t="s">
        <v>31</v>
      </c>
      <c r="H22" s="7" t="s">
        <v>32</v>
      </c>
      <c r="I22" s="7" t="s">
        <v>33</v>
      </c>
      <c r="J22" s="7" t="s">
        <v>34</v>
      </c>
      <c r="K22" s="7" t="s">
        <v>35</v>
      </c>
      <c r="L22" s="7" t="s">
        <v>36</v>
      </c>
      <c r="M22" s="7" t="s">
        <v>37</v>
      </c>
      <c r="N22" s="7" t="s">
        <v>38</v>
      </c>
      <c r="O22" s="7" t="s">
        <v>39</v>
      </c>
    </row>
    <row r="23" spans="1:15" x14ac:dyDescent="0.2">
      <c r="A23" s="3" t="s">
        <v>16</v>
      </c>
      <c r="B23" s="135">
        <v>60</v>
      </c>
      <c r="C23" s="3">
        <f>B23-SUM(D23:O23)</f>
        <v>0</v>
      </c>
      <c r="D23" s="136">
        <v>21</v>
      </c>
      <c r="E23" s="136">
        <v>19</v>
      </c>
      <c r="F23" s="136">
        <v>20</v>
      </c>
      <c r="G23" s="97"/>
      <c r="H23" s="97"/>
      <c r="I23" s="97"/>
      <c r="J23" s="97"/>
      <c r="K23" s="97"/>
      <c r="L23" s="97"/>
      <c r="M23" s="97"/>
      <c r="N23" s="97"/>
      <c r="O23" s="97"/>
    </row>
    <row r="24" spans="1:15" x14ac:dyDescent="0.2">
      <c r="A24" s="4" t="s">
        <v>17</v>
      </c>
      <c r="B24" s="135">
        <v>34</v>
      </c>
      <c r="C24" s="4">
        <f t="shared" ref="C24:C33" si="2">B24-SUM(D24:O24)</f>
        <v>0</v>
      </c>
      <c r="D24" s="136">
        <v>6</v>
      </c>
      <c r="E24" s="136">
        <v>7</v>
      </c>
      <c r="F24" s="136">
        <v>7</v>
      </c>
      <c r="G24" s="97">
        <v>6</v>
      </c>
      <c r="H24" s="97">
        <v>8</v>
      </c>
      <c r="I24" s="97"/>
      <c r="J24" s="97"/>
      <c r="K24" s="97"/>
      <c r="L24" s="97"/>
      <c r="M24" s="97"/>
      <c r="N24" s="97"/>
      <c r="O24" s="97"/>
    </row>
    <row r="25" spans="1:15" x14ac:dyDescent="0.2">
      <c r="A25" s="3" t="s">
        <v>18</v>
      </c>
      <c r="B25" s="135">
        <v>44</v>
      </c>
      <c r="C25" s="3">
        <f t="shared" si="2"/>
        <v>0</v>
      </c>
      <c r="D25" s="136"/>
      <c r="E25" s="136"/>
      <c r="F25" s="136"/>
      <c r="G25" s="97">
        <v>18</v>
      </c>
      <c r="H25" s="97">
        <v>17</v>
      </c>
      <c r="I25" s="97"/>
      <c r="J25" s="97"/>
      <c r="K25" s="97">
        <v>9</v>
      </c>
      <c r="L25" s="97"/>
      <c r="M25" s="97"/>
      <c r="N25" s="97"/>
      <c r="O25" s="97"/>
    </row>
    <row r="26" spans="1:15" x14ac:dyDescent="0.2">
      <c r="A26" s="4" t="s">
        <v>19</v>
      </c>
      <c r="B26" s="135">
        <v>47</v>
      </c>
      <c r="C26" s="4">
        <f t="shared" si="2"/>
        <v>0</v>
      </c>
      <c r="D26" s="136"/>
      <c r="E26" s="136"/>
      <c r="F26" s="136"/>
      <c r="G26" s="97"/>
      <c r="H26" s="97"/>
      <c r="I26" s="97">
        <v>23</v>
      </c>
      <c r="J26" s="97">
        <v>24</v>
      </c>
      <c r="K26" s="97"/>
      <c r="L26" s="97"/>
      <c r="M26" s="97"/>
      <c r="N26" s="97"/>
      <c r="O26" s="97"/>
    </row>
    <row r="27" spans="1:15" x14ac:dyDescent="0.2">
      <c r="A27" s="3" t="s">
        <v>20</v>
      </c>
      <c r="B27" s="135">
        <v>27</v>
      </c>
      <c r="C27" s="3">
        <f t="shared" si="2"/>
        <v>0</v>
      </c>
      <c r="D27" s="136"/>
      <c r="E27" s="136"/>
      <c r="F27" s="136"/>
      <c r="G27" s="97"/>
      <c r="H27" s="97"/>
      <c r="I27" s="97"/>
      <c r="J27" s="97"/>
      <c r="K27" s="97">
        <v>13</v>
      </c>
      <c r="L27" s="97">
        <v>14</v>
      </c>
      <c r="M27" s="97"/>
      <c r="N27" s="97"/>
      <c r="O27" s="97"/>
    </row>
    <row r="28" spans="1:15" x14ac:dyDescent="0.2">
      <c r="A28" s="4" t="s">
        <v>21</v>
      </c>
      <c r="B28" s="135">
        <v>32</v>
      </c>
      <c r="C28" s="4">
        <f t="shared" si="2"/>
        <v>0</v>
      </c>
      <c r="D28" s="136"/>
      <c r="E28" s="136"/>
      <c r="F28" s="136"/>
      <c r="G28" s="97"/>
      <c r="H28" s="97"/>
      <c r="I28" s="97"/>
      <c r="J28" s="97"/>
      <c r="K28" s="97"/>
      <c r="L28" s="97">
        <v>9</v>
      </c>
      <c r="M28" s="97">
        <v>23</v>
      </c>
      <c r="N28" s="97"/>
      <c r="O28" s="97"/>
    </row>
    <row r="29" spans="1:15" x14ac:dyDescent="0.2">
      <c r="A29" s="3" t="s">
        <v>22</v>
      </c>
      <c r="B29" s="135"/>
      <c r="C29" s="3">
        <f t="shared" si="2"/>
        <v>-23</v>
      </c>
      <c r="D29" s="136"/>
      <c r="E29" s="136"/>
      <c r="F29" s="136"/>
      <c r="G29" s="97"/>
      <c r="H29" s="97"/>
      <c r="I29" s="97"/>
      <c r="J29" s="97"/>
      <c r="K29" s="97"/>
      <c r="L29" s="97"/>
      <c r="M29" s="97"/>
      <c r="N29" s="97">
        <v>12</v>
      </c>
      <c r="O29" s="97">
        <v>11</v>
      </c>
    </row>
    <row r="30" spans="1:15" x14ac:dyDescent="0.2">
      <c r="A30" s="4" t="s">
        <v>23</v>
      </c>
      <c r="B30" s="135">
        <v>28</v>
      </c>
      <c r="C30" s="4">
        <f t="shared" si="2"/>
        <v>0</v>
      </c>
      <c r="D30" s="136"/>
      <c r="E30" s="136"/>
      <c r="F30" s="136"/>
      <c r="G30" s="97"/>
      <c r="H30" s="97"/>
      <c r="I30" s="97"/>
      <c r="J30" s="97"/>
      <c r="K30" s="97"/>
      <c r="L30" s="97"/>
      <c r="M30" s="97"/>
      <c r="N30" s="97">
        <v>14</v>
      </c>
      <c r="O30" s="97">
        <v>14</v>
      </c>
    </row>
    <row r="31" spans="1:15" x14ac:dyDescent="0.2">
      <c r="A31" s="5" t="s">
        <v>25</v>
      </c>
      <c r="B31" s="5">
        <f>SUM(B23:B25)</f>
        <v>138</v>
      </c>
      <c r="C31" s="5">
        <f t="shared" si="2"/>
        <v>138</v>
      </c>
      <c r="D31" s="136"/>
      <c r="E31" s="136"/>
      <c r="F31" s="136"/>
      <c r="G31" s="97"/>
      <c r="H31" s="97"/>
      <c r="I31" s="97"/>
      <c r="J31" s="97"/>
      <c r="K31" s="97"/>
      <c r="L31" s="97"/>
      <c r="M31" s="97"/>
      <c r="N31" s="97"/>
      <c r="O31" s="97"/>
    </row>
    <row r="32" spans="1:15" x14ac:dyDescent="0.2">
      <c r="A32" s="4" t="s">
        <v>26</v>
      </c>
      <c r="B32" s="4">
        <f>SUM(B26:B28)</f>
        <v>106</v>
      </c>
      <c r="C32" s="4">
        <f t="shared" si="2"/>
        <v>106</v>
      </c>
      <c r="D32" s="136"/>
      <c r="E32" s="136"/>
      <c r="F32" s="136"/>
      <c r="G32" s="97"/>
      <c r="H32" s="97"/>
      <c r="I32" s="97"/>
      <c r="J32" s="97"/>
      <c r="K32" s="97"/>
      <c r="L32" s="97"/>
      <c r="M32" s="97"/>
      <c r="N32" s="97"/>
      <c r="O32" s="97"/>
    </row>
    <row r="33" spans="1:15" x14ac:dyDescent="0.2">
      <c r="A33" s="5" t="s">
        <v>27</v>
      </c>
      <c r="B33" s="5">
        <f>SUM(B29:B30)</f>
        <v>28</v>
      </c>
      <c r="C33" s="5">
        <f t="shared" si="2"/>
        <v>28</v>
      </c>
      <c r="D33" s="136"/>
      <c r="E33" s="136"/>
      <c r="F33" s="136"/>
      <c r="G33" s="97"/>
      <c r="H33" s="97"/>
      <c r="I33" s="97"/>
      <c r="J33" s="97"/>
      <c r="K33" s="97"/>
      <c r="L33" s="97"/>
      <c r="M33" s="97"/>
      <c r="N33" s="97"/>
      <c r="O33" s="97"/>
    </row>
    <row r="34" spans="1:15" x14ac:dyDescent="0.2">
      <c r="A34" s="89" t="s">
        <v>24</v>
      </c>
      <c r="B34" s="79">
        <f>SUM(B23:B30)</f>
        <v>272</v>
      </c>
      <c r="C34" s="5">
        <f>B34-SUM(C23:C30)</f>
        <v>295</v>
      </c>
      <c r="D34" s="6">
        <f>SUM(D23:D30)</f>
        <v>27</v>
      </c>
      <c r="E34" s="6">
        <f t="shared" ref="E34:O34" si="3">SUM(E23:E30)</f>
        <v>26</v>
      </c>
      <c r="F34" s="6">
        <f t="shared" si="3"/>
        <v>27</v>
      </c>
      <c r="G34" s="6">
        <f t="shared" si="3"/>
        <v>24</v>
      </c>
      <c r="H34" s="6">
        <f t="shared" si="3"/>
        <v>25</v>
      </c>
      <c r="I34" s="6">
        <f t="shared" si="3"/>
        <v>23</v>
      </c>
      <c r="J34" s="6">
        <f t="shared" si="3"/>
        <v>24</v>
      </c>
      <c r="K34" s="6">
        <f t="shared" si="3"/>
        <v>22</v>
      </c>
      <c r="L34" s="6">
        <f t="shared" si="3"/>
        <v>23</v>
      </c>
      <c r="M34" s="6">
        <f t="shared" si="3"/>
        <v>23</v>
      </c>
      <c r="N34" s="6">
        <f t="shared" si="3"/>
        <v>26</v>
      </c>
      <c r="O34" s="6">
        <f t="shared" si="3"/>
        <v>25</v>
      </c>
    </row>
  </sheetData>
  <sheetProtection algorithmName="SHA-512" hashValue="vGS8mRsaM1lN+m4Hki/NJBH4SN3YSBUlo/PRRVKUvdIQ0eK42/I/YvDHPgEUAw0o4qVkUcpvbAmCbqiFQQ0siA==" saltValue="mJgWsrwj8WdMi/HTINrFzQ==" spinCount="100000" sheet="1" objects="1" scenarios="1" selectLockedCells="1"/>
  <mergeCells count="6">
    <mergeCell ref="A21:G21"/>
    <mergeCell ref="A1:F1"/>
    <mergeCell ref="A3:G3"/>
    <mergeCell ref="A2:G2"/>
    <mergeCell ref="A19:F19"/>
    <mergeCell ref="A20:G20"/>
  </mergeCells>
  <phoneticPr fontId="10" type="noConversion"/>
  <conditionalFormatting sqref="C5">
    <cfRule type="colorScale" priority="2">
      <colorScale>
        <cfvo type="num" val="0"/>
        <cfvo type="formula" val="&quot;&gt;=0&quot;"/>
        <color rgb="FF92D050"/>
        <color rgb="FFFFC000"/>
      </colorScale>
    </cfRule>
  </conditionalFormatting>
  <conditionalFormatting sqref="C23">
    <cfRule type="colorScale" priority="1">
      <colorScale>
        <cfvo type="num" val="0"/>
        <cfvo type="formula" val="&quot;&gt;=0&quot;"/>
        <color rgb="FF92D050"/>
        <color rgb="FFFFC000"/>
      </colorScale>
    </cfRule>
  </conditionalFormatting>
  <pageMargins left="0.7" right="0.7" top="0.75" bottom="0.75" header="0.3" footer="0.3"/>
  <ignoredErrors>
    <ignoredError sqref="B13:B15 B31:B33" formulaRange="1"/>
    <ignoredError sqref="C16 C34" 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FCDAF-0CB6-DE4E-8752-0ED657D448B8}">
  <dimension ref="A1"/>
  <sheetViews>
    <sheetView showGridLines="0" zoomScale="164" zoomScaleNormal="164" workbookViewId="0">
      <selection activeCell="Y10" sqref="Y10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EB29D-DE04-854B-9E4D-00236845F8CD}">
  <dimension ref="A1:M41"/>
  <sheetViews>
    <sheetView showGridLines="0" zoomScale="137" zoomScaleNormal="137" workbookViewId="0">
      <selection activeCell="B22" sqref="B22"/>
    </sheetView>
  </sheetViews>
  <sheetFormatPr baseColWidth="10" defaultRowHeight="16" x14ac:dyDescent="0.2"/>
  <cols>
    <col min="1" max="1" width="45" customWidth="1"/>
    <col min="2" max="2" width="43.6640625" customWidth="1"/>
    <col min="3" max="3" width="9.33203125" customWidth="1"/>
    <col min="4" max="8" width="4.83203125" customWidth="1"/>
  </cols>
  <sheetData>
    <row r="1" spans="1:13" ht="26" customHeight="1" x14ac:dyDescent="0.2">
      <c r="A1" s="177" t="s">
        <v>5</v>
      </c>
      <c r="B1" s="177"/>
      <c r="C1" s="177"/>
      <c r="D1" s="177"/>
      <c r="E1" s="177"/>
      <c r="F1" s="177"/>
      <c r="G1" s="177"/>
      <c r="H1" s="177"/>
    </row>
    <row r="2" spans="1:13" x14ac:dyDescent="0.2">
      <c r="A2" s="2" t="s">
        <v>13</v>
      </c>
      <c r="B2" s="2"/>
      <c r="C2" s="2"/>
      <c r="D2" s="2"/>
      <c r="E2" s="2"/>
      <c r="F2" s="2"/>
      <c r="G2" s="2"/>
      <c r="H2" s="2"/>
    </row>
    <row r="3" spans="1:13" x14ac:dyDescent="0.2">
      <c r="A3" s="2"/>
      <c r="B3" s="2"/>
      <c r="C3" s="2"/>
      <c r="D3" s="2"/>
      <c r="E3" s="2"/>
      <c r="F3" s="2"/>
      <c r="G3" s="2"/>
      <c r="H3" s="2"/>
    </row>
    <row r="4" spans="1:13" x14ac:dyDescent="0.2">
      <c r="A4" s="178" t="s">
        <v>95</v>
      </c>
      <c r="B4" s="178"/>
      <c r="C4" s="179"/>
      <c r="D4" s="179"/>
      <c r="E4" s="2"/>
      <c r="F4" s="2"/>
      <c r="G4" s="2"/>
      <c r="H4" s="2"/>
    </row>
    <row r="5" spans="1:13" ht="18" x14ac:dyDescent="0.2">
      <c r="A5" s="33" t="s">
        <v>6</v>
      </c>
      <c r="B5" s="34" t="s">
        <v>10</v>
      </c>
      <c r="C5" s="2"/>
      <c r="D5" s="2"/>
      <c r="E5" s="2"/>
      <c r="F5" s="2"/>
      <c r="G5" s="2"/>
      <c r="H5" s="2"/>
    </row>
    <row r="6" spans="1:13" ht="18" x14ac:dyDescent="0.2">
      <c r="A6" s="33" t="s">
        <v>7</v>
      </c>
      <c r="B6" s="34" t="s">
        <v>11</v>
      </c>
      <c r="C6" s="2"/>
      <c r="D6" s="2"/>
      <c r="E6" s="2"/>
      <c r="F6" s="2"/>
      <c r="G6" s="2"/>
      <c r="H6" s="2"/>
    </row>
    <row r="7" spans="1:13" ht="18" x14ac:dyDescent="0.2">
      <c r="A7" s="33" t="s">
        <v>8</v>
      </c>
      <c r="B7" s="123" t="s">
        <v>12</v>
      </c>
      <c r="C7" s="124"/>
      <c r="D7" s="124"/>
      <c r="E7" s="124"/>
      <c r="F7" s="124"/>
      <c r="G7" s="124"/>
      <c r="H7" s="124"/>
      <c r="I7" s="125"/>
      <c r="J7" s="125"/>
      <c r="K7" s="125"/>
      <c r="L7" s="125"/>
      <c r="M7" s="125"/>
    </row>
    <row r="8" spans="1:13" ht="18" x14ac:dyDescent="0.2">
      <c r="A8" s="33" t="s">
        <v>9</v>
      </c>
      <c r="B8" s="126">
        <v>6</v>
      </c>
      <c r="C8" s="124"/>
      <c r="D8" s="124"/>
      <c r="E8" s="124"/>
      <c r="F8" s="124"/>
      <c r="G8" s="124"/>
      <c r="H8" s="124"/>
      <c r="I8" s="125"/>
      <c r="J8" s="125"/>
      <c r="K8" s="125"/>
      <c r="L8" s="125"/>
      <c r="M8" s="125"/>
    </row>
    <row r="9" spans="1:13" x14ac:dyDescent="0.2">
      <c r="A9" s="35" t="s">
        <v>205</v>
      </c>
      <c r="B9" s="126">
        <v>10</v>
      </c>
      <c r="C9" s="124"/>
      <c r="D9" s="124"/>
      <c r="E9" s="124"/>
      <c r="F9" s="124"/>
      <c r="G9" s="124"/>
      <c r="H9" s="124"/>
      <c r="I9" s="125"/>
      <c r="J9" s="125"/>
      <c r="K9" s="125"/>
      <c r="L9" s="125"/>
      <c r="M9" s="125"/>
    </row>
    <row r="10" spans="1:13" x14ac:dyDescent="0.2">
      <c r="A10" s="35" t="s">
        <v>206</v>
      </c>
      <c r="B10" s="126">
        <v>20</v>
      </c>
      <c r="C10" s="124"/>
      <c r="D10" s="124"/>
      <c r="E10" s="124"/>
      <c r="F10" s="124"/>
      <c r="G10" s="124"/>
      <c r="H10" s="124"/>
      <c r="I10" s="125"/>
      <c r="J10" s="125"/>
      <c r="K10" s="125"/>
      <c r="L10" s="125"/>
      <c r="M10" s="125"/>
    </row>
    <row r="11" spans="1:13" x14ac:dyDescent="0.2">
      <c r="A11" s="35" t="s">
        <v>238</v>
      </c>
      <c r="B11" s="127">
        <v>0.03</v>
      </c>
      <c r="C11" s="124"/>
      <c r="D11" s="124"/>
      <c r="E11" s="124"/>
      <c r="F11" s="124"/>
      <c r="G11" s="124"/>
      <c r="H11" s="124"/>
      <c r="I11" s="125"/>
      <c r="J11" s="125"/>
      <c r="K11" s="125"/>
      <c r="L11" s="125"/>
      <c r="M11" s="125"/>
    </row>
    <row r="12" spans="1:13" x14ac:dyDescent="0.2">
      <c r="A12" s="35" t="s">
        <v>239</v>
      </c>
      <c r="B12" s="127">
        <v>0.06</v>
      </c>
      <c r="C12" s="124"/>
      <c r="D12" s="124"/>
      <c r="E12" s="124"/>
      <c r="F12" s="124"/>
      <c r="G12" s="124"/>
      <c r="H12" s="124"/>
      <c r="I12" s="125"/>
      <c r="J12" s="125"/>
      <c r="K12" s="125"/>
      <c r="L12" s="125"/>
      <c r="M12" s="125"/>
    </row>
    <row r="13" spans="1:13" x14ac:dyDescent="0.2">
      <c r="A13" s="35" t="s">
        <v>240</v>
      </c>
      <c r="B13" s="127">
        <v>0.7</v>
      </c>
      <c r="C13" s="124"/>
      <c r="D13" s="124"/>
      <c r="E13" s="124"/>
      <c r="F13" s="124"/>
      <c r="G13" s="124"/>
      <c r="H13" s="124"/>
      <c r="I13" s="125"/>
      <c r="J13" s="125"/>
      <c r="K13" s="125"/>
      <c r="L13" s="125"/>
      <c r="M13" s="125"/>
    </row>
    <row r="14" spans="1:13" x14ac:dyDescent="0.2">
      <c r="A14" s="35" t="s">
        <v>241</v>
      </c>
      <c r="B14" s="127">
        <v>0.6</v>
      </c>
      <c r="C14" s="124"/>
      <c r="D14" s="124"/>
      <c r="E14" s="124"/>
      <c r="F14" s="124"/>
      <c r="G14" s="124"/>
      <c r="H14" s="124"/>
      <c r="I14" s="125"/>
      <c r="J14" s="125"/>
      <c r="K14" s="125"/>
      <c r="L14" s="125"/>
      <c r="M14" s="125"/>
    </row>
    <row r="15" spans="1:13" x14ac:dyDescent="0.2">
      <c r="A15" s="35" t="s">
        <v>242</v>
      </c>
      <c r="B15" s="127">
        <v>0.7</v>
      </c>
      <c r="C15" s="124"/>
      <c r="D15" s="124"/>
      <c r="E15" s="124"/>
      <c r="F15" s="124"/>
      <c r="G15" s="124"/>
      <c r="H15" s="124"/>
      <c r="I15" s="125"/>
      <c r="J15" s="125"/>
      <c r="K15" s="125"/>
      <c r="L15" s="125"/>
      <c r="M15" s="125"/>
    </row>
    <row r="16" spans="1:13" x14ac:dyDescent="0.2">
      <c r="A16" s="35" t="s">
        <v>243</v>
      </c>
      <c r="B16" s="127">
        <v>0.4</v>
      </c>
      <c r="C16" s="124"/>
      <c r="D16" s="124"/>
      <c r="E16" s="125"/>
      <c r="F16" s="125"/>
      <c r="G16" s="125"/>
      <c r="H16" s="125"/>
      <c r="I16" s="125"/>
      <c r="J16" s="125"/>
      <c r="K16" s="125"/>
      <c r="L16" s="125"/>
      <c r="M16" s="125"/>
    </row>
    <row r="17" spans="1:13" x14ac:dyDescent="0.2">
      <c r="A17" s="35" t="s">
        <v>128</v>
      </c>
      <c r="B17" s="128" t="s">
        <v>129</v>
      </c>
      <c r="C17" s="124"/>
      <c r="D17" s="124"/>
      <c r="E17" s="125"/>
      <c r="F17" s="125"/>
      <c r="G17" s="125"/>
      <c r="H17" s="125"/>
      <c r="I17" s="125"/>
      <c r="J17" s="125"/>
      <c r="K17" s="125"/>
      <c r="L17" s="125"/>
      <c r="M17" s="125"/>
    </row>
    <row r="18" spans="1:13" x14ac:dyDescent="0.2">
      <c r="A18" s="35" t="s">
        <v>128</v>
      </c>
      <c r="B18" s="129">
        <v>1</v>
      </c>
      <c r="C18" s="124" t="s">
        <v>185</v>
      </c>
      <c r="D18" s="124"/>
      <c r="E18" s="125"/>
      <c r="F18" s="125"/>
      <c r="G18" s="125"/>
      <c r="H18" s="125"/>
      <c r="I18" s="125"/>
      <c r="J18" s="125"/>
      <c r="K18" s="125"/>
      <c r="L18" s="125"/>
      <c r="M18" s="125"/>
    </row>
    <row r="19" spans="1:13" x14ac:dyDescent="0.2">
      <c r="A19" s="35" t="s">
        <v>128</v>
      </c>
      <c r="B19" s="129">
        <v>2</v>
      </c>
      <c r="C19" s="124" t="s">
        <v>186</v>
      </c>
      <c r="D19" s="124"/>
      <c r="E19" s="125"/>
      <c r="F19" s="125"/>
      <c r="G19" s="125"/>
      <c r="H19" s="125"/>
      <c r="I19" s="125"/>
      <c r="J19" s="125"/>
      <c r="K19" s="125"/>
      <c r="L19" s="125"/>
      <c r="M19" s="125"/>
    </row>
    <row r="20" spans="1:13" x14ac:dyDescent="0.2">
      <c r="A20" s="35" t="s">
        <v>128</v>
      </c>
      <c r="B20" s="129">
        <v>3</v>
      </c>
      <c r="C20" s="124" t="s">
        <v>187</v>
      </c>
      <c r="D20" s="124"/>
      <c r="E20" s="125"/>
      <c r="F20" s="125"/>
      <c r="G20" s="125"/>
      <c r="H20" s="125"/>
      <c r="I20" s="125"/>
      <c r="J20" s="125"/>
      <c r="K20" s="125"/>
      <c r="L20" s="125"/>
      <c r="M20" s="125"/>
    </row>
    <row r="21" spans="1:13" ht="34" x14ac:dyDescent="0.2">
      <c r="A21" s="139" t="s">
        <v>137</v>
      </c>
      <c r="B21" s="130" t="s">
        <v>138</v>
      </c>
      <c r="C21" s="124" t="s">
        <v>142</v>
      </c>
      <c r="D21" s="124"/>
      <c r="E21" s="125"/>
      <c r="F21" s="125"/>
      <c r="G21" s="125"/>
      <c r="H21" s="125"/>
      <c r="I21" s="125"/>
      <c r="J21" s="125"/>
      <c r="K21" s="125"/>
      <c r="L21" s="125"/>
      <c r="M21" s="125"/>
    </row>
    <row r="22" spans="1:13" ht="34" x14ac:dyDescent="0.2">
      <c r="A22" s="139" t="s">
        <v>137</v>
      </c>
      <c r="B22" s="130" t="s">
        <v>139</v>
      </c>
      <c r="C22" s="124" t="s">
        <v>145</v>
      </c>
      <c r="D22" s="124"/>
      <c r="E22" s="125"/>
      <c r="F22" s="125"/>
      <c r="G22" s="125"/>
      <c r="H22" s="125"/>
      <c r="I22" s="125"/>
      <c r="J22" s="125"/>
      <c r="K22" s="125"/>
      <c r="L22" s="125"/>
      <c r="M22" s="125"/>
    </row>
    <row r="23" spans="1:13" ht="34" x14ac:dyDescent="0.2">
      <c r="A23" s="139" t="s">
        <v>137</v>
      </c>
      <c r="B23" s="130" t="s">
        <v>140</v>
      </c>
      <c r="C23" s="124" t="s">
        <v>143</v>
      </c>
      <c r="D23" s="124"/>
      <c r="E23" s="125"/>
      <c r="F23" s="125"/>
      <c r="G23" s="125"/>
      <c r="H23" s="125"/>
      <c r="I23" s="125"/>
      <c r="J23" s="125"/>
      <c r="K23" s="125"/>
      <c r="L23" s="125"/>
      <c r="M23" s="125"/>
    </row>
    <row r="24" spans="1:13" ht="34" x14ac:dyDescent="0.2">
      <c r="A24" s="139" t="s">
        <v>137</v>
      </c>
      <c r="B24" s="130" t="s">
        <v>141</v>
      </c>
      <c r="C24" s="124" t="s">
        <v>144</v>
      </c>
      <c r="D24" s="124"/>
      <c r="E24" s="125"/>
      <c r="F24" s="125"/>
      <c r="G24" s="125"/>
      <c r="H24" s="125"/>
      <c r="I24" s="125"/>
      <c r="J24" s="125"/>
      <c r="K24" s="125"/>
      <c r="L24" s="125"/>
      <c r="M24" s="125"/>
    </row>
    <row r="25" spans="1:13" x14ac:dyDescent="0.2">
      <c r="A25" s="41" t="s">
        <v>152</v>
      </c>
      <c r="B25" s="130" t="s">
        <v>153</v>
      </c>
      <c r="C25" s="124" t="s">
        <v>158</v>
      </c>
      <c r="D25" s="124"/>
      <c r="E25" s="125"/>
      <c r="F25" s="125"/>
      <c r="G25" s="125"/>
      <c r="H25" s="125"/>
      <c r="I25" s="125"/>
      <c r="J25" s="125"/>
      <c r="K25" s="125"/>
      <c r="L25" s="125"/>
      <c r="M25" s="125"/>
    </row>
    <row r="26" spans="1:13" x14ac:dyDescent="0.2">
      <c r="A26" s="41" t="s">
        <v>152</v>
      </c>
      <c r="B26" s="130" t="s">
        <v>154</v>
      </c>
      <c r="C26" s="124" t="s">
        <v>156</v>
      </c>
      <c r="D26" s="124"/>
      <c r="E26" s="125"/>
      <c r="F26" s="125"/>
      <c r="G26" s="125"/>
      <c r="H26" s="125"/>
      <c r="I26" s="125"/>
      <c r="J26" s="125"/>
      <c r="K26" s="125"/>
      <c r="L26" s="125"/>
      <c r="M26" s="125"/>
    </row>
    <row r="27" spans="1:13" x14ac:dyDescent="0.2">
      <c r="A27" s="41" t="s">
        <v>152</v>
      </c>
      <c r="B27" s="130" t="s">
        <v>155</v>
      </c>
      <c r="C27" s="124" t="s">
        <v>157</v>
      </c>
      <c r="D27" s="124"/>
      <c r="E27" s="125"/>
      <c r="F27" s="125"/>
      <c r="G27" s="125"/>
      <c r="H27" s="125"/>
      <c r="I27" s="125"/>
      <c r="J27" s="125"/>
      <c r="K27" s="125"/>
      <c r="L27" s="125"/>
      <c r="M27" s="125"/>
    </row>
    <row r="28" spans="1:13" x14ac:dyDescent="0.2">
      <c r="A28" s="41" t="s">
        <v>161</v>
      </c>
      <c r="B28" s="130" t="s">
        <v>162</v>
      </c>
      <c r="C28" s="124"/>
      <c r="D28" s="124"/>
      <c r="E28" s="125"/>
      <c r="F28" s="125"/>
      <c r="G28" s="125"/>
      <c r="H28" s="125"/>
      <c r="I28" s="125"/>
      <c r="J28" s="125"/>
      <c r="K28" s="125"/>
      <c r="L28" s="125"/>
      <c r="M28" s="125"/>
    </row>
    <row r="29" spans="1:13" x14ac:dyDescent="0.2">
      <c r="A29" s="41" t="s">
        <v>161</v>
      </c>
      <c r="B29" s="130" t="s">
        <v>163</v>
      </c>
      <c r="C29" s="124"/>
      <c r="D29" s="124"/>
      <c r="E29" s="125"/>
      <c r="F29" s="125"/>
      <c r="G29" s="125"/>
      <c r="H29" s="125"/>
      <c r="I29" s="125"/>
      <c r="J29" s="125"/>
      <c r="K29" s="125"/>
      <c r="L29" s="125"/>
      <c r="M29" s="125"/>
    </row>
    <row r="30" spans="1:13" x14ac:dyDescent="0.2">
      <c r="A30" s="41" t="s">
        <v>161</v>
      </c>
      <c r="B30" s="130" t="s">
        <v>164</v>
      </c>
      <c r="C30" s="124"/>
      <c r="D30" s="124"/>
      <c r="E30" s="125"/>
      <c r="F30" s="125"/>
      <c r="G30" s="125"/>
      <c r="H30" s="125"/>
      <c r="I30" s="125"/>
      <c r="J30" s="125"/>
      <c r="K30" s="125"/>
      <c r="L30" s="125"/>
      <c r="M30" s="125"/>
    </row>
    <row r="31" spans="1:13" x14ac:dyDescent="0.2">
      <c r="A31" s="41" t="s">
        <v>161</v>
      </c>
      <c r="B31" s="130" t="s">
        <v>165</v>
      </c>
      <c r="C31" s="124"/>
      <c r="D31" s="124"/>
      <c r="E31" s="125"/>
      <c r="F31" s="125"/>
      <c r="G31" s="125"/>
      <c r="H31" s="125"/>
      <c r="I31" s="125"/>
      <c r="J31" s="125"/>
      <c r="K31" s="125"/>
      <c r="L31" s="125"/>
      <c r="M31" s="125"/>
    </row>
    <row r="32" spans="1:13" x14ac:dyDescent="0.2">
      <c r="A32" s="41" t="s">
        <v>161</v>
      </c>
      <c r="B32" s="130" t="s">
        <v>166</v>
      </c>
      <c r="C32" s="124"/>
      <c r="D32" s="124"/>
      <c r="E32" s="125"/>
      <c r="F32" s="125"/>
      <c r="G32" s="125"/>
      <c r="H32" s="125"/>
      <c r="I32" s="125"/>
      <c r="J32" s="125"/>
      <c r="K32" s="125"/>
      <c r="L32" s="125"/>
      <c r="M32" s="125"/>
    </row>
    <row r="33" spans="1:13" x14ac:dyDescent="0.2">
      <c r="A33" s="41" t="s">
        <v>161</v>
      </c>
      <c r="B33" s="130" t="s">
        <v>167</v>
      </c>
      <c r="C33" s="124"/>
      <c r="D33" s="124"/>
      <c r="E33" s="125"/>
      <c r="F33" s="125"/>
      <c r="G33" s="125"/>
      <c r="H33" s="125"/>
      <c r="I33" s="125"/>
      <c r="J33" s="125"/>
      <c r="K33" s="125"/>
      <c r="L33" s="125"/>
      <c r="M33" s="125"/>
    </row>
    <row r="34" spans="1:13" x14ac:dyDescent="0.2">
      <c r="A34" s="41" t="s">
        <v>173</v>
      </c>
      <c r="B34" s="131" t="s">
        <v>129</v>
      </c>
      <c r="C34" s="124"/>
      <c r="D34" s="124"/>
      <c r="E34" s="125"/>
      <c r="F34" s="125"/>
      <c r="G34" s="125"/>
      <c r="H34" s="125"/>
      <c r="I34" s="125"/>
      <c r="J34" s="125"/>
      <c r="K34" s="125"/>
      <c r="L34" s="125"/>
      <c r="M34" s="125"/>
    </row>
    <row r="35" spans="1:13" x14ac:dyDescent="0.2">
      <c r="A35" s="41" t="s">
        <v>173</v>
      </c>
      <c r="B35" s="132" t="s">
        <v>174</v>
      </c>
      <c r="C35" s="133" t="s">
        <v>177</v>
      </c>
      <c r="D35" s="124"/>
      <c r="E35" s="125"/>
      <c r="F35" s="125"/>
      <c r="G35" s="125"/>
      <c r="H35" s="125"/>
      <c r="I35" s="125"/>
      <c r="J35" s="125"/>
      <c r="K35" s="125"/>
      <c r="L35" s="125"/>
      <c r="M35" s="125"/>
    </row>
    <row r="36" spans="1:13" x14ac:dyDescent="0.2">
      <c r="A36" s="41" t="s">
        <v>173</v>
      </c>
      <c r="B36" s="132" t="s">
        <v>175</v>
      </c>
      <c r="C36" s="133" t="s">
        <v>178</v>
      </c>
      <c r="D36" s="124"/>
      <c r="E36" s="125"/>
      <c r="F36" s="125"/>
      <c r="G36" s="125"/>
      <c r="H36" s="125"/>
      <c r="I36" s="125"/>
      <c r="J36" s="125"/>
      <c r="K36" s="125"/>
      <c r="L36" s="125"/>
      <c r="M36" s="125"/>
    </row>
    <row r="37" spans="1:13" x14ac:dyDescent="0.2">
      <c r="A37" s="41" t="s">
        <v>173</v>
      </c>
      <c r="B37" s="132" t="s">
        <v>176</v>
      </c>
      <c r="C37" s="124" t="s">
        <v>179</v>
      </c>
      <c r="D37" s="124"/>
      <c r="E37" s="125"/>
      <c r="F37" s="125"/>
      <c r="G37" s="125"/>
      <c r="H37" s="125"/>
      <c r="I37" s="125"/>
      <c r="J37" s="125"/>
      <c r="K37" s="125"/>
      <c r="L37" s="125"/>
      <c r="M37" s="125"/>
    </row>
    <row r="38" spans="1:13" x14ac:dyDescent="0.2">
      <c r="A38" s="41" t="s">
        <v>214</v>
      </c>
      <c r="B38" s="134" t="s">
        <v>129</v>
      </c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</row>
    <row r="39" spans="1:13" x14ac:dyDescent="0.2">
      <c r="A39" s="41" t="s">
        <v>214</v>
      </c>
      <c r="B39" s="132" t="s">
        <v>217</v>
      </c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</row>
    <row r="40" spans="1:13" x14ac:dyDescent="0.2">
      <c r="A40" s="41" t="s">
        <v>214</v>
      </c>
      <c r="B40" s="132" t="s">
        <v>215</v>
      </c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</row>
    <row r="41" spans="1:13" x14ac:dyDescent="0.2">
      <c r="A41" s="41" t="s">
        <v>214</v>
      </c>
      <c r="B41" s="132" t="s">
        <v>104</v>
      </c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</row>
  </sheetData>
  <sheetProtection algorithmName="SHA-512" hashValue="NsaQps43jC+854TDT6RSwL5u5hsEq5egbdw5nEZJgzel9WnGgemdcZpKbECf4DTdFmeoSz0ffm8EdAb0zPtXDA==" saltValue="AvglgSL5hIQrbofi/ZZ+ng==" spinCount="100000" sheet="1" objects="1" scenarios="1" selectLockedCells="1"/>
  <mergeCells count="2">
    <mergeCell ref="A1:H1"/>
    <mergeCell ref="A4:D4"/>
  </mergeCells>
  <conditionalFormatting sqref="G6">
    <cfRule type="iconSet" priority="1">
      <iconSet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1FDDE-EDB2-AE41-975A-89F9420630C3}">
  <dimension ref="A1:AF41"/>
  <sheetViews>
    <sheetView showGridLines="0" zoomScale="160" zoomScaleNormal="160" workbookViewId="0">
      <selection activeCell="A9" sqref="A9:C9"/>
    </sheetView>
  </sheetViews>
  <sheetFormatPr baseColWidth="10" defaultRowHeight="16" x14ac:dyDescent="0.2"/>
  <cols>
    <col min="1" max="1" width="14" customWidth="1"/>
    <col min="2" max="2" width="27.83203125" customWidth="1"/>
    <col min="3" max="3" width="4.5" customWidth="1"/>
    <col min="6" max="6" width="4.1640625" customWidth="1"/>
    <col min="9" max="9" width="2.5" customWidth="1"/>
    <col min="25" max="25" width="16.5" customWidth="1"/>
    <col min="26" max="26" width="10.83203125" customWidth="1"/>
  </cols>
  <sheetData>
    <row r="1" spans="1:26" ht="22" x14ac:dyDescent="0.3">
      <c r="A1" s="166" t="s">
        <v>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Y1" t="s">
        <v>189</v>
      </c>
      <c r="Z1">
        <f>COUNTIF('4- Aide_decision'!G5:G30,"Oui")</f>
        <v>2</v>
      </c>
    </row>
    <row r="3" spans="1:26" x14ac:dyDescent="0.2">
      <c r="A3" s="102" t="s">
        <v>0</v>
      </c>
      <c r="B3" s="93" t="str">
        <f>Paramètres!B5</f>
        <v>École primaire Des Parrières</v>
      </c>
      <c r="D3" s="102" t="s">
        <v>1</v>
      </c>
      <c r="E3" s="93" t="str">
        <f>Paramètres!B6</f>
        <v>2025-2026</v>
      </c>
      <c r="G3" s="102" t="s">
        <v>3</v>
      </c>
      <c r="H3" s="93">
        <f>Paramètres!B8</f>
        <v>6</v>
      </c>
      <c r="J3" s="102" t="s">
        <v>4</v>
      </c>
      <c r="K3" s="93">
        <f>Effectifs!B16</f>
        <v>0</v>
      </c>
    </row>
    <row r="5" spans="1:26" x14ac:dyDescent="0.2">
      <c r="A5" s="156" t="s">
        <v>42</v>
      </c>
      <c r="B5" s="156"/>
      <c r="C5" s="156"/>
      <c r="D5" s="156" t="s">
        <v>43</v>
      </c>
      <c r="E5" s="156"/>
      <c r="F5" s="156"/>
      <c r="G5" s="156" t="s">
        <v>44</v>
      </c>
      <c r="H5" s="156"/>
      <c r="I5" s="156"/>
      <c r="J5" s="156" t="s">
        <v>45</v>
      </c>
      <c r="K5" s="156"/>
      <c r="L5" s="156"/>
    </row>
    <row r="6" spans="1:26" x14ac:dyDescent="0.2">
      <c r="A6" s="164">
        <f>Effectifs!B16</f>
        <v>0</v>
      </c>
      <c r="B6" s="164"/>
      <c r="C6" s="164"/>
      <c r="D6" s="165">
        <f>Climat_scolaire!B5</f>
        <v>0</v>
      </c>
      <c r="E6" s="164"/>
      <c r="F6" s="164"/>
      <c r="G6" s="164">
        <f>Climat_scolaire!B7</f>
        <v>0</v>
      </c>
      <c r="H6" s="164"/>
      <c r="I6" s="164"/>
      <c r="J6" s="163">
        <f>'1- Résultats_élèves'!I5</f>
        <v>0.56000000000000005</v>
      </c>
      <c r="K6" s="162"/>
      <c r="L6" s="162"/>
    </row>
    <row r="7" spans="1:26" x14ac:dyDescent="0.2">
      <c r="A7" s="164"/>
      <c r="B7" s="164"/>
      <c r="C7" s="164"/>
      <c r="D7" s="164"/>
      <c r="E7" s="164"/>
      <c r="F7" s="164"/>
      <c r="G7" s="164"/>
      <c r="H7" s="164"/>
      <c r="I7" s="164"/>
      <c r="J7" s="162"/>
      <c r="K7" s="162"/>
      <c r="L7" s="162"/>
    </row>
    <row r="8" spans="1:26" ht="26" x14ac:dyDescent="0.3">
      <c r="A8" s="162" t="str">
        <f>IF(Effectifs!B16&gt;Effectifs!B34,"↗",IF(Effectifs!B16&lt;Effectifs!B34,"↘","→"))</f>
        <v>↘</v>
      </c>
      <c r="B8" s="162"/>
      <c r="C8" s="162"/>
      <c r="D8" s="162" t="str">
        <f>IF(Climat_scolaire!B5&gt;Climat_scolaire!B6,"↗",IF(Climat_scolaire!B5&lt;Climat_scolaire!B6,"↘","→"))</f>
        <v>→</v>
      </c>
      <c r="E8" s="162"/>
      <c r="F8" s="162"/>
      <c r="G8" s="162" t="str">
        <f>IF(Climat_scolaire!B7&gt;Climat_scolaire!B8,"↗","→")</f>
        <v>→</v>
      </c>
      <c r="H8" s="162"/>
      <c r="I8" s="162"/>
      <c r="J8" s="163" t="str">
        <f>'1- Résultats_élèves'!I7</f>
        <v>↘</v>
      </c>
      <c r="K8" s="162"/>
      <c r="L8" s="162"/>
    </row>
    <row r="9" spans="1:26" x14ac:dyDescent="0.2">
      <c r="A9" s="156" t="s">
        <v>168</v>
      </c>
      <c r="B9" s="156"/>
      <c r="C9" s="156"/>
      <c r="D9" s="156" t="s">
        <v>188</v>
      </c>
      <c r="E9" s="156"/>
      <c r="F9" s="156"/>
      <c r="G9" s="156"/>
      <c r="H9" s="156"/>
      <c r="I9" s="156"/>
      <c r="J9" s="156"/>
      <c r="K9" s="156"/>
      <c r="L9" s="156"/>
    </row>
    <row r="10" spans="1:26" x14ac:dyDescent="0.2">
      <c r="A10" s="153">
        <f>'5- Projet_ecole'!J7</f>
        <v>0.42857142857142855</v>
      </c>
      <c r="B10" s="154"/>
      <c r="C10" s="154"/>
      <c r="D10" s="155" t="str">
        <f>IFERROR(INDEX('4- Aide_decision'!$B$5:$B$30,MATCH(LARGE('4- Aide_decision'!$Z$5:$Z$30,1),'4- Aide_decision'!$Z$5:$Z$30,0)),"")</f>
        <v>Calcul mental</v>
      </c>
      <c r="E10" s="155"/>
      <c r="F10" s="155"/>
      <c r="G10" s="155"/>
      <c r="H10" s="155"/>
      <c r="I10" s="155"/>
      <c r="J10" s="155"/>
      <c r="K10" s="155"/>
      <c r="L10" s="155"/>
    </row>
    <row r="11" spans="1:26" x14ac:dyDescent="0.2">
      <c r="A11" s="154"/>
      <c r="B11" s="154"/>
      <c r="C11" s="154"/>
      <c r="D11" s="155"/>
      <c r="E11" s="155"/>
      <c r="F11" s="155"/>
      <c r="G11" s="155"/>
      <c r="H11" s="155"/>
      <c r="I11" s="155"/>
      <c r="J11" s="155"/>
      <c r="K11" s="155"/>
      <c r="L11" s="155"/>
    </row>
    <row r="12" spans="1:26" ht="25" x14ac:dyDescent="0.25">
      <c r="A12" s="156" t="s">
        <v>169</v>
      </c>
      <c r="B12" s="156"/>
      <c r="C12" s="156"/>
      <c r="D12" s="157" t="str">
        <f>IFERROR(INDEX('4- Aide_decision'!$B$5:$B$30,MATCH(LARGE('4- Aide_decision'!$Z$5:$Z$30,2),'4- Aide_decision'!$Z$5:$Z$30,0)),"")</f>
        <v>Calculer</v>
      </c>
      <c r="E12" s="158"/>
      <c r="F12" s="158"/>
      <c r="G12" s="158"/>
      <c r="H12" s="158"/>
      <c r="I12" s="158"/>
      <c r="J12" s="158"/>
      <c r="K12" s="158"/>
      <c r="L12" s="159"/>
    </row>
    <row r="13" spans="1:26" ht="31" customHeight="1" x14ac:dyDescent="0.25">
      <c r="A13" s="160">
        <f>'5- Projet_ecole'!J8</f>
        <v>0.42857142857142855</v>
      </c>
      <c r="B13" s="161"/>
      <c r="C13" s="161"/>
      <c r="D13" s="150" t="str">
        <f>IFERROR(INDEX('4- Aide_decision'!$B$5:$B$30,MATCH(LARGE('4- Aide_decision'!$Z$5:$Z$30,3),'4- Aide_decision'!$Z$5:$Z$30,0)),"")</f>
        <v/>
      </c>
      <c r="E13" s="151"/>
      <c r="F13" s="151"/>
      <c r="G13" s="151"/>
      <c r="H13" s="151"/>
      <c r="I13" s="151"/>
      <c r="J13" s="151"/>
      <c r="K13" s="151"/>
      <c r="L13" s="152"/>
    </row>
    <row r="14" spans="1:26" x14ac:dyDescent="0.2">
      <c r="A14" s="53" t="s">
        <v>181</v>
      </c>
      <c r="B14" s="148" t="str">
        <f>'5- Projet_ecole'!J9</f>
        <v>Aligné</v>
      </c>
      <c r="C14" s="148"/>
      <c r="D14" s="149" t="str">
        <f>IF(COUNTIF('4- Aide_decision'!G5:G30,"Oui")=0,"Aucune priorité engagée",
IF(COUNTIF('4- Aide_decision'!G5:G30,"Oui")=1,"1 priorité engagée",
IF(COUNTIF('4- Aide_decision'!G5:G30,"Oui")=2,"2 priorités engagées",
IF(COUNTIF('4- Aide_decision'!G5:G30,"Oui")=3,"3 priorités engagées",
"Trop de décisions ⚠️ Risque de dispersion"))))</f>
        <v>2 priorités engagées</v>
      </c>
      <c r="E14" s="149"/>
      <c r="F14" s="149"/>
      <c r="G14" s="149"/>
      <c r="H14" s="149"/>
      <c r="I14" s="149"/>
      <c r="J14" s="149"/>
      <c r="K14" s="149"/>
      <c r="L14" s="149"/>
    </row>
    <row r="41" spans="32:32" ht="19" x14ac:dyDescent="0.25">
      <c r="AF41" s="1"/>
    </row>
  </sheetData>
  <sheetProtection algorithmName="SHA-512" hashValue="ZgLh//lGzAgzTXNP4NSEwFxYJnrqJFr5gW1f1SyuzCbJCHLfbpR1XgA62ayj/QeQn4fLCACWf8BZBBg4dUDWGw==" saltValue="O+yLH+fZz2JnDDiMA7sZKA==" spinCount="100000" sheet="1" objects="1" scenarios="1" selectLockedCells="1"/>
  <mergeCells count="23">
    <mergeCell ref="A6:C7"/>
    <mergeCell ref="D6:F7"/>
    <mergeCell ref="G6:I7"/>
    <mergeCell ref="J6:L7"/>
    <mergeCell ref="A1:L1"/>
    <mergeCell ref="A5:C5"/>
    <mergeCell ref="G5:I5"/>
    <mergeCell ref="D5:F5"/>
    <mergeCell ref="J5:L5"/>
    <mergeCell ref="A8:C8"/>
    <mergeCell ref="D8:F8"/>
    <mergeCell ref="G8:I8"/>
    <mergeCell ref="J8:L8"/>
    <mergeCell ref="A9:C9"/>
    <mergeCell ref="D9:L9"/>
    <mergeCell ref="B14:C14"/>
    <mergeCell ref="D14:L14"/>
    <mergeCell ref="D13:L13"/>
    <mergeCell ref="A10:C11"/>
    <mergeCell ref="D10:L11"/>
    <mergeCell ref="A12:C12"/>
    <mergeCell ref="D12:L12"/>
    <mergeCell ref="A13:C13"/>
  </mergeCells>
  <conditionalFormatting sqref="B14:C14">
    <cfRule type="containsText" dxfId="31" priority="15" operator="containsText" text="Aligné">
      <formula>NOT(ISERROR(SEARCH("Aligné",B14)))</formula>
    </cfRule>
    <cfRule type="containsText" dxfId="30" priority="16" operator="containsText" text="À relancer">
      <formula>NOT(ISERROR(SEARCH("À relancer",B14)))</formula>
    </cfRule>
    <cfRule type="containsText" dxfId="29" priority="17" operator="containsText" text="Soutenue">
      <formula>NOT(ISERROR(SEARCH("Soutenue",B14)))</formula>
    </cfRule>
  </conditionalFormatting>
  <conditionalFormatting sqref="D10:L11">
    <cfRule type="expression" dxfId="25" priority="4" stopIfTrue="1">
      <formula>AND($Z$1=1,$D10&lt;&gt;"")</formula>
    </cfRule>
  </conditionalFormatting>
  <conditionalFormatting sqref="D10:L12">
    <cfRule type="expression" dxfId="24" priority="2" stopIfTrue="1">
      <formula>AND($Z$1=2,$D10&lt;&gt;"")</formula>
    </cfRule>
  </conditionalFormatting>
  <conditionalFormatting sqref="D10:L13">
    <cfRule type="expression" dxfId="23" priority="1" stopIfTrue="1">
      <formula>AND($Z$1&gt;=3,$D10&lt;&gt;"")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9" operator="greaterThanOrEqual" id="{0F1042A0-99A7-8E42-BEBF-80BB88B99929}">
            <xm:f>Paramètres!$B$15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30" operator="greaterThanOrEqual" id="{8635A64C-12FA-9549-A0A8-0AFB015DA5F9}">
            <xm:f>Paramètres!$B$16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ellIs" priority="31" operator="lessThan" id="{6CD5A377-DCC0-FE4A-8F43-DD2768DAE767}">
            <xm:f>Paramètres!$B$16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A10:C11</xm:sqref>
        </x14:conditionalFormatting>
        <x14:conditionalFormatting xmlns:xm="http://schemas.microsoft.com/office/excel/2006/main">
          <x14:cfRule type="cellIs" priority="21" operator="greaterThanOrEqual" id="{D81DA6B2-02E4-B249-A2BA-D24E7274B33F}">
            <xm:f>Paramètres!$B$15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2" operator="greaterThan" id="{6C1F379F-4A0B-A246-BAE8-4769AD181C9C}">
            <xm:f>Paramètres!$B$16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ellIs" priority="23" operator="lessThan" id="{A0AEAA6B-9187-BE4D-B980-45F4F1F4A401}">
            <xm:f>Paramètres!$B$16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A13:C13</xm:sqref>
        </x14:conditionalFormatting>
        <x14:conditionalFormatting xmlns:xm="http://schemas.microsoft.com/office/excel/2006/main">
          <x14:cfRule type="cellIs" priority="35" operator="lessThanOrEqual" id="{D571362C-35F6-1240-8D09-7262155F5268}">
            <xm:f>Paramètres!$B$11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36" operator="lessThanOrEqual" id="{482A0A5E-CD8E-C442-A673-81882A1A1289}">
            <xm:f>Paramètres!$B$12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ellIs" priority="37" operator="greaterThan" id="{96D16DBE-A3AF-324E-A4BA-A51ACE55C8D9}">
            <xm:f>Paramètres!$B$12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D6:F7</xm:sqref>
        </x14:conditionalFormatting>
        <x14:conditionalFormatting xmlns:xm="http://schemas.microsoft.com/office/excel/2006/main">
          <x14:cfRule type="cellIs" priority="38" operator="greaterThan" id="{9EC5F530-A6E6-4142-BD00-F2EF3EE0A688}">
            <xm:f>Paramètres!$B$10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9" operator="lessThan" id="{F6848DF2-B6C4-EC4A-B304-47F6F1FD284B}">
            <xm:f>Paramètres!$B$9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40" operator="lessThan" id="{DD025E86-FF27-9A41-891B-903B4C136E54}">
            <xm:f>Paramètres!$B$10</xm:f>
            <x14:dxf>
              <fill>
                <patternFill>
                  <bgColor rgb="FFFFC000"/>
                </patternFill>
              </fill>
            </x14:dxf>
          </x14:cfRule>
          <xm:sqref>G6:I7</xm:sqref>
        </x14:conditionalFormatting>
        <x14:conditionalFormatting xmlns:xm="http://schemas.microsoft.com/office/excel/2006/main">
          <x14:cfRule type="cellIs" priority="32" operator="greaterThanOrEqual" id="{00D14CBF-D1B5-F044-A491-230CFA2A9EE3}">
            <xm:f>Paramètres!$B$13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33" operator="greaterThanOrEqual" id="{A0675618-B3B6-3A46-BA94-A4839DE1E4AE}">
            <xm:f>Paramètres!$B$14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ellIs" priority="34" operator="lessThan" id="{8A26F043-298B-0442-A486-51770F9B8EAD}">
            <xm:f>Paramètres!$B$14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J6:L7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5F301-4131-E64D-9907-BA0FAE671E80}">
  <dimension ref="A1:K97"/>
  <sheetViews>
    <sheetView showGridLines="0" zoomScale="110" zoomScaleNormal="110" workbookViewId="0">
      <selection activeCell="C29" sqref="C29"/>
    </sheetView>
  </sheetViews>
  <sheetFormatPr baseColWidth="10" defaultRowHeight="16" x14ac:dyDescent="0.2"/>
  <cols>
    <col min="1" max="1" width="2.83203125" style="17" customWidth="1"/>
    <col min="2" max="2" width="41.1640625" customWidth="1"/>
    <col min="3" max="3" width="39.5" customWidth="1"/>
    <col min="6" max="6" width="14.6640625" customWidth="1"/>
    <col min="7" max="7" width="20" customWidth="1"/>
    <col min="8" max="8" width="39.6640625" customWidth="1"/>
  </cols>
  <sheetData>
    <row r="1" spans="1:11" ht="27" customHeight="1" x14ac:dyDescent="0.2">
      <c r="A1" s="76"/>
      <c r="B1" s="72" t="s">
        <v>207</v>
      </c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11" x14ac:dyDescent="0.2">
      <c r="A3" s="77"/>
      <c r="B3" s="73" t="s">
        <v>218</v>
      </c>
      <c r="C3" s="73"/>
      <c r="D3" s="61"/>
      <c r="E3" s="61"/>
      <c r="F3" s="61"/>
      <c r="G3" s="61"/>
      <c r="H3" s="61"/>
      <c r="I3" s="61"/>
      <c r="J3" s="61"/>
      <c r="K3" s="61"/>
    </row>
    <row r="4" spans="1:11" s="17" customFormat="1" ht="28" customHeight="1" x14ac:dyDescent="0.2">
      <c r="A4" s="75"/>
      <c r="B4" s="79" t="s">
        <v>216</v>
      </c>
      <c r="C4" s="65" t="s">
        <v>211</v>
      </c>
      <c r="D4" s="65" t="s">
        <v>208</v>
      </c>
      <c r="E4" s="65" t="s">
        <v>209</v>
      </c>
      <c r="F4" s="65" t="s">
        <v>210</v>
      </c>
      <c r="G4" s="23" t="s">
        <v>212</v>
      </c>
      <c r="H4" s="23" t="s">
        <v>213</v>
      </c>
      <c r="I4" s="23"/>
      <c r="J4" s="23"/>
      <c r="K4" s="23"/>
    </row>
    <row r="5" spans="1:11" ht="56" customHeight="1" x14ac:dyDescent="0.2">
      <c r="A5" s="74"/>
      <c r="B5" s="30" t="str" cm="1">
        <f t="array" ref="B5">IFERROR(
INDEX('5- Projet_ecole'!$B:$B,
SMALL('5- Projet_ecole'!$AA:$AA,ROW()-4)
),
"")</f>
        <v>harmoniser les règles de cour scolaire/périscolaire</v>
      </c>
      <c r="C5" s="81" t="str" cm="1">
        <f t="array" ref="C5">IFERROR(
INDEX('5- Projet_ecole'!$C:$C,
SMALL('5- Projet_ecole'!$AA:$AA,ROW()-4)
),
"")</f>
        <v>Réunion régulière avec  la responsable du périscolaire</v>
      </c>
      <c r="D5" s="95"/>
      <c r="E5" s="95"/>
      <c r="F5" s="96"/>
      <c r="G5" s="97"/>
      <c r="H5" s="97"/>
    </row>
    <row r="6" spans="1:11" ht="34" x14ac:dyDescent="0.2">
      <c r="A6" s="74"/>
      <c r="B6" s="30" t="str" cm="1">
        <f t="array" ref="B6">IFERROR(
INDEX('5- Projet_ecole'!$B:$B,
SMALL('5- Projet_ecole'!$AA:$AA,ROW()-4)
),
"")</f>
        <v>Création de grilles d'observation</v>
      </c>
      <c r="C6" s="81" t="str" cm="1">
        <f t="array" ref="C6">IFERROR(
INDEX('5- Projet_ecole'!$C:$C,
SMALL('5- Projet_ecole'!$AA:$AA,ROW()-4)
),
"")</f>
        <v>mise en place de grille d'observation de l'outil commun en calcul mental</v>
      </c>
      <c r="D6" s="95"/>
      <c r="E6" s="95"/>
      <c r="F6" s="96"/>
      <c r="G6" s="97"/>
      <c r="H6" s="97"/>
    </row>
    <row r="7" spans="1:11" ht="17" x14ac:dyDescent="0.2">
      <c r="A7" s="74"/>
      <c r="B7" s="30" t="str" cm="1">
        <f t="array" ref="B7">IFERROR(
INDEX('5- Projet_ecole'!$B:$B,
SMALL('5- Projet_ecole'!$AA:$AA,ROW()-4)
),
"")</f>
        <v/>
      </c>
      <c r="C7" s="81" t="str" cm="1">
        <f t="array" ref="C7">IFERROR(
INDEX('5- Projet_ecole'!$C:$C,
SMALL('5- Projet_ecole'!$AA:$AA,ROW()-4)
),
"")</f>
        <v/>
      </c>
      <c r="D7" s="95"/>
      <c r="E7" s="95"/>
      <c r="F7" s="96"/>
      <c r="G7" s="97"/>
      <c r="H7" s="97"/>
    </row>
    <row r="8" spans="1:11" ht="17" x14ac:dyDescent="0.2">
      <c r="A8" s="74"/>
      <c r="B8" s="30" t="str" cm="1">
        <f t="array" ref="B8">IFERROR(
INDEX('5- Projet_ecole'!$B:$B,
SMALL('5- Projet_ecole'!$AA:$AA,ROW()-4)
),
"")</f>
        <v/>
      </c>
      <c r="C8" s="81" t="str" cm="1">
        <f t="array" ref="C8">IFERROR(
INDEX('5- Projet_ecole'!$C:$C,
SMALL('5- Projet_ecole'!$AA:$AA,ROW()-4)
),
"")</f>
        <v/>
      </c>
      <c r="D8" s="95"/>
      <c r="E8" s="95"/>
      <c r="F8" s="96"/>
      <c r="G8" s="97"/>
      <c r="H8" s="97"/>
    </row>
    <row r="9" spans="1:11" ht="17" x14ac:dyDescent="0.2">
      <c r="A9" s="74"/>
      <c r="B9" s="30" t="str" cm="1">
        <f t="array" ref="B9">IFERROR(
INDEX('5- Projet_ecole'!$B:$B,
SMALL('5- Projet_ecole'!$AA:$AA,ROW()-4)
),
"")</f>
        <v/>
      </c>
      <c r="C9" s="81" t="str" cm="1">
        <f t="array" ref="C9">IFERROR(
INDEX('5- Projet_ecole'!$C:$C,
SMALL('5- Projet_ecole'!$AA:$AA,ROW()-4)
),
"")</f>
        <v/>
      </c>
      <c r="D9" s="95"/>
      <c r="E9" s="95"/>
      <c r="F9" s="96"/>
      <c r="G9" s="97"/>
      <c r="H9" s="97"/>
    </row>
    <row r="10" spans="1:11" ht="21" customHeight="1" x14ac:dyDescent="0.2">
      <c r="A10" s="74"/>
      <c r="B10" s="30" t="str" cm="1">
        <f t="array" ref="B10">IFERROR(
INDEX('5- Projet_ecole'!$B:$B,
SMALL('5- Projet_ecole'!$AA:$AA,ROW()-4)
),
"")</f>
        <v/>
      </c>
      <c r="C10" s="81" t="str" cm="1">
        <f t="array" ref="C10">IFERROR(
INDEX('5- Projet_ecole'!$C:$C,
SMALL('5- Projet_ecole'!$AA:$AA,ROW()-4)
),
"")</f>
        <v/>
      </c>
      <c r="D10" s="95"/>
      <c r="E10" s="95"/>
      <c r="F10" s="96"/>
      <c r="G10" s="97"/>
      <c r="H10" s="97"/>
    </row>
    <row r="11" spans="1:11" ht="17" x14ac:dyDescent="0.2">
      <c r="A11" s="74"/>
      <c r="B11" s="30" t="str" cm="1">
        <f t="array" ref="B11">IFERROR(
INDEX('5- Projet_ecole'!$B:$B,
SMALL('5- Projet_ecole'!$AA:$AA,ROW()-4)
),
"")</f>
        <v/>
      </c>
      <c r="C11" s="81" t="str" cm="1">
        <f t="array" ref="C11">IFERROR(
INDEX('5- Projet_ecole'!$C:$C,
SMALL('5- Projet_ecole'!$AA:$AA,ROW()-4)
),
"")</f>
        <v/>
      </c>
      <c r="D11" s="95"/>
      <c r="E11" s="95"/>
      <c r="F11" s="96"/>
      <c r="G11" s="97"/>
      <c r="H11" s="97"/>
    </row>
    <row r="12" spans="1:11" ht="17" x14ac:dyDescent="0.2">
      <c r="A12" s="74"/>
      <c r="B12" s="30" t="str" cm="1">
        <f t="array" ref="B12">IFERROR(
INDEX('5- Projet_ecole'!$B:$B,
SMALL('5- Projet_ecole'!$AA:$AA,ROW()-4)
),
"")</f>
        <v/>
      </c>
      <c r="C12" s="81" t="str" cm="1">
        <f t="array" ref="C12">IFERROR(
INDEX('5- Projet_ecole'!$C:$C,
SMALL('5- Projet_ecole'!$AA:$AA,ROW()-4)
),
"")</f>
        <v/>
      </c>
      <c r="D12" s="95"/>
      <c r="E12" s="95"/>
      <c r="F12" s="96"/>
      <c r="G12" s="97"/>
      <c r="H12" s="97"/>
    </row>
    <row r="13" spans="1:11" ht="17" x14ac:dyDescent="0.2">
      <c r="A13" s="74"/>
      <c r="B13" s="30" t="str" cm="1">
        <f t="array" ref="B13">IFERROR(
INDEX('5- Projet_ecole'!$B:$B,
SMALL('5- Projet_ecole'!$AA:$AA,ROW()-4)
),
"")</f>
        <v/>
      </c>
      <c r="C13" s="81" t="str" cm="1">
        <f t="array" ref="C13">IFERROR(
INDEX('5- Projet_ecole'!$C:$C,
SMALL('5- Projet_ecole'!$AA:$AA,ROW()-4)
),
"")</f>
        <v/>
      </c>
      <c r="D13" s="95"/>
      <c r="E13" s="95"/>
      <c r="F13" s="96"/>
      <c r="G13" s="97"/>
      <c r="H13" s="97"/>
    </row>
    <row r="14" spans="1:11" ht="17" x14ac:dyDescent="0.2">
      <c r="A14" s="74"/>
      <c r="B14" s="30" t="str" cm="1">
        <f t="array" ref="B14">IFERROR(
INDEX('5- Projet_ecole'!$B:$B,
SMALL('5- Projet_ecole'!$AA:$AA,ROW()-4)
),
"")</f>
        <v/>
      </c>
      <c r="C14" s="81" t="str" cm="1">
        <f t="array" ref="C14">IFERROR(
INDEX('5- Projet_ecole'!$C:$C,
SMALL('5- Projet_ecole'!$AA:$AA,ROW()-4)
),
"")</f>
        <v/>
      </c>
      <c r="D14" s="95"/>
      <c r="E14" s="95"/>
      <c r="F14" s="96"/>
      <c r="G14" s="97"/>
      <c r="H14" s="97"/>
    </row>
    <row r="15" spans="1:11" ht="17" x14ac:dyDescent="0.2">
      <c r="A15" s="74"/>
      <c r="B15" s="30" t="str" cm="1">
        <f t="array" ref="B15">IFERROR(
INDEX('5- Projet_ecole'!$B:$B,
SMALL('5- Projet_ecole'!$AA:$AA,ROW()-4)
),
"")</f>
        <v/>
      </c>
      <c r="C15" s="81" t="str" cm="1">
        <f t="array" ref="C15">IFERROR(
INDEX('5- Projet_ecole'!$C:$C,
SMALL('5- Projet_ecole'!$AA:$AA,ROW()-4)
),
"")</f>
        <v/>
      </c>
      <c r="D15" s="95"/>
      <c r="E15" s="95"/>
      <c r="F15" s="96"/>
      <c r="G15" s="97"/>
      <c r="H15" s="97"/>
    </row>
    <row r="16" spans="1:11" ht="17" x14ac:dyDescent="0.2">
      <c r="A16" s="74"/>
      <c r="B16" s="30" t="str" cm="1">
        <f t="array" ref="B16">IFERROR(
INDEX('5- Projet_ecole'!$B:$B,
SMALL('5- Projet_ecole'!$AA:$AA,ROW()-4)
),
"")</f>
        <v/>
      </c>
      <c r="C16" s="81" t="str" cm="1">
        <f t="array" ref="C16">IFERROR(
INDEX('5- Projet_ecole'!$C:$C,
SMALL('5- Projet_ecole'!$AA:$AA,ROW()-4)
),
"")</f>
        <v/>
      </c>
      <c r="D16" s="95"/>
      <c r="E16" s="95"/>
      <c r="F16" s="96"/>
      <c r="G16" s="97"/>
      <c r="H16" s="97"/>
    </row>
    <row r="17" spans="1:10" ht="17" x14ac:dyDescent="0.2">
      <c r="A17" s="74"/>
      <c r="B17" s="30" t="str" cm="1">
        <f t="array" ref="B17">IFERROR(
INDEX('5- Projet_ecole'!$B:$B,
SMALL('5- Projet_ecole'!$AA:$AA,ROW()-4)
),
"")</f>
        <v/>
      </c>
      <c r="C17" s="81" t="str" cm="1">
        <f t="array" ref="C17">IFERROR(
INDEX('5- Projet_ecole'!$C:$C,
SMALL('5- Projet_ecole'!$AA:$AA,ROW()-4)
),
"")</f>
        <v/>
      </c>
      <c r="D17" s="95"/>
      <c r="E17" s="95"/>
      <c r="F17" s="96"/>
      <c r="G17" s="97"/>
      <c r="H17" s="97"/>
    </row>
    <row r="18" spans="1:10" ht="17" x14ac:dyDescent="0.2">
      <c r="A18" s="74"/>
      <c r="B18" s="30" t="str" cm="1">
        <f t="array" ref="B18">IFERROR(
INDEX('5- Projet_ecole'!$B:$B,
SMALL('5- Projet_ecole'!$AA:$AA,ROW()-4)
),
"")</f>
        <v/>
      </c>
      <c r="C18" s="81" t="str" cm="1">
        <f t="array" ref="C18">IFERROR(
INDEX('5- Projet_ecole'!$C:$C,
SMALL('5- Projet_ecole'!$AA:$AA,ROW()-4)
),
"")</f>
        <v/>
      </c>
      <c r="D18" s="95"/>
      <c r="E18" s="95"/>
      <c r="F18" s="96"/>
      <c r="G18" s="97"/>
      <c r="H18" s="97"/>
    </row>
    <row r="19" spans="1:10" ht="17" x14ac:dyDescent="0.2">
      <c r="A19" s="74"/>
      <c r="B19" s="30" t="str" cm="1">
        <f t="array" ref="B19">IFERROR(
INDEX('5- Projet_ecole'!$B:$B,
SMALL('5- Projet_ecole'!$AA:$AA,ROW()-4)
),
"")</f>
        <v/>
      </c>
      <c r="C19" s="81" t="str" cm="1">
        <f t="array" ref="C19">IFERROR(
INDEX('5- Projet_ecole'!$C:$C,
SMALL('5- Projet_ecole'!$AA:$AA,ROW()-4)
),
"")</f>
        <v/>
      </c>
      <c r="D19" s="95"/>
      <c r="E19" s="95"/>
      <c r="F19" s="96"/>
      <c r="G19" s="97"/>
      <c r="H19" s="97"/>
    </row>
    <row r="20" spans="1:10" ht="18" customHeight="1" x14ac:dyDescent="0.2">
      <c r="A20" s="74"/>
      <c r="B20" s="30" t="str" cm="1">
        <f t="array" ref="B20">IFERROR(
INDEX('5- Projet_ecole'!$B:$B,
SMALL('5- Projet_ecole'!$AA:$AA,ROW()-4)
),
"")</f>
        <v/>
      </c>
      <c r="C20" s="81" t="str" cm="1">
        <f t="array" ref="C20">IFERROR(
INDEX('5- Projet_ecole'!$C:$C,
SMALL('5- Projet_ecole'!$AA:$AA,ROW()-4)
),
"")</f>
        <v/>
      </c>
      <c r="D20" s="95"/>
      <c r="E20" s="95"/>
      <c r="F20" s="96"/>
      <c r="G20" s="97"/>
      <c r="H20" s="97"/>
    </row>
    <row r="21" spans="1:10" ht="18" customHeight="1" x14ac:dyDescent="0.2">
      <c r="A21" s="74"/>
      <c r="B21" s="30" t="str" cm="1">
        <f t="array" ref="B21">IFERROR(
INDEX('5- Projet_ecole'!$B:$B,
SMALL('5- Projet_ecole'!$AA:$AA,ROW()-4)
),
"")</f>
        <v/>
      </c>
      <c r="C21" s="81" t="str" cm="1">
        <f t="array" ref="C21">IFERROR(
INDEX('5- Projet_ecole'!$C:$C,
SMALL('5- Projet_ecole'!$AA:$AA,ROW()-4)
),
"")</f>
        <v/>
      </c>
      <c r="D21" s="95"/>
      <c r="E21" s="95"/>
      <c r="F21" s="96"/>
      <c r="G21" s="97"/>
      <c r="H21" s="97"/>
    </row>
    <row r="22" spans="1:10" ht="18" customHeight="1" x14ac:dyDescent="0.2">
      <c r="A22" s="74"/>
      <c r="B22" s="30" t="str" cm="1">
        <f t="array" ref="B22">IFERROR(
INDEX('5- Projet_ecole'!$B:$B,
SMALL('5- Projet_ecole'!$AA:$AA,ROW()-4)
),
"")</f>
        <v/>
      </c>
      <c r="C22" s="81" t="str" cm="1">
        <f t="array" ref="C22">IFERROR(
INDEX('5- Projet_ecole'!$C:$C,
SMALL('5- Projet_ecole'!$AA:$AA,ROW()-4)
),
"")</f>
        <v/>
      </c>
      <c r="D22" s="95"/>
      <c r="E22" s="95"/>
      <c r="F22" s="96"/>
      <c r="G22" s="97"/>
      <c r="H22" s="97"/>
    </row>
    <row r="23" spans="1:10" ht="17" x14ac:dyDescent="0.2">
      <c r="A23" s="74"/>
      <c r="B23" s="30" t="str" cm="1">
        <f t="array" ref="B23">IFERROR(
INDEX('5- Projet_ecole'!$B:$B,
SMALL('5- Projet_ecole'!$AA:$AA,ROW()-4)
),
"")</f>
        <v/>
      </c>
      <c r="C23" s="81" t="str" cm="1">
        <f t="array" ref="C23">IFERROR(
INDEX('5- Projet_ecole'!$C:$C,
SMALL('5- Projet_ecole'!$AA:$AA,ROW()-4)
),
"")</f>
        <v/>
      </c>
      <c r="D23" s="95"/>
      <c r="E23" s="95"/>
      <c r="F23" s="96"/>
      <c r="G23" s="97"/>
      <c r="H23" s="97"/>
    </row>
    <row r="24" spans="1:10" ht="17" x14ac:dyDescent="0.2">
      <c r="A24" s="74"/>
      <c r="B24" s="30" t="str" cm="1">
        <f t="array" ref="B24">IFERROR(
INDEX('5- Projet_ecole'!$B:$B,
SMALL('5- Projet_ecole'!$AA:$AA,ROW()-4)
),
"")</f>
        <v/>
      </c>
      <c r="C24" s="81" t="str" cm="1">
        <f t="array" ref="C24">IFERROR(
INDEX('5- Projet_ecole'!$C:$C,
SMALL('5- Projet_ecole'!$AA:$AA,ROW()-4)
),
"")</f>
        <v/>
      </c>
      <c r="D24" s="95"/>
      <c r="E24" s="95"/>
      <c r="F24" s="96"/>
      <c r="G24" s="97"/>
      <c r="H24" s="97"/>
    </row>
    <row r="25" spans="1:10" ht="17" x14ac:dyDescent="0.2">
      <c r="A25" s="74"/>
      <c r="B25" s="30" t="str" cm="1">
        <f t="array" ref="B25">IFERROR(
INDEX('5- Projet_ecole'!$B:$B,
SMALL('5- Projet_ecole'!$AA:$AA,ROW()-4)
),
"")</f>
        <v/>
      </c>
      <c r="C25" s="81" t="str" cm="1">
        <f t="array" ref="C25">IFERROR(
INDEX('5- Projet_ecole'!$C:$C,
SMALL('5- Projet_ecole'!$AA:$AA,ROW()-4)
),
"")</f>
        <v/>
      </c>
      <c r="D25" s="95"/>
      <c r="E25" s="95"/>
      <c r="F25" s="96"/>
      <c r="G25" s="97"/>
      <c r="H25" s="97"/>
    </row>
    <row r="26" spans="1:10" x14ac:dyDescent="0.2">
      <c r="B26" s="66"/>
      <c r="C26" s="67"/>
      <c r="D26" s="68"/>
      <c r="E26" s="68"/>
    </row>
    <row r="27" spans="1:10" x14ac:dyDescent="0.2">
      <c r="A27" s="77"/>
      <c r="B27" s="80" t="s">
        <v>219</v>
      </c>
      <c r="C27" s="73"/>
      <c r="D27" s="68"/>
      <c r="E27" s="68"/>
    </row>
    <row r="28" spans="1:10" s="17" customFormat="1" ht="17" x14ac:dyDescent="0.2">
      <c r="A28" s="74"/>
      <c r="B28" s="54" t="s">
        <v>97</v>
      </c>
      <c r="C28" s="78" t="s">
        <v>66</v>
      </c>
      <c r="D28" s="69" t="s">
        <v>208</v>
      </c>
      <c r="E28" s="69" t="s">
        <v>221</v>
      </c>
      <c r="F28" s="70" t="s">
        <v>210</v>
      </c>
      <c r="G28" s="70" t="s">
        <v>212</v>
      </c>
      <c r="H28" s="70" t="s">
        <v>220</v>
      </c>
      <c r="I28" s="23"/>
      <c r="J28" s="71"/>
    </row>
    <row r="29" spans="1:10" x14ac:dyDescent="0.2">
      <c r="A29" s="74"/>
      <c r="B29" s="98"/>
      <c r="C29" s="99"/>
      <c r="D29" s="100"/>
      <c r="E29" s="100"/>
      <c r="F29" s="101"/>
      <c r="G29" s="101"/>
      <c r="H29" s="101"/>
    </row>
    <row r="30" spans="1:10" x14ac:dyDescent="0.2">
      <c r="A30" s="74"/>
      <c r="B30" s="98"/>
      <c r="C30" s="99"/>
      <c r="D30" s="100"/>
      <c r="E30" s="100"/>
      <c r="F30" s="101"/>
      <c r="G30" s="101"/>
      <c r="H30" s="101"/>
    </row>
    <row r="31" spans="1:10" x14ac:dyDescent="0.2">
      <c r="A31" s="74"/>
      <c r="B31" s="98"/>
      <c r="C31" s="99"/>
      <c r="D31" s="100"/>
      <c r="E31" s="100"/>
      <c r="F31" s="101"/>
      <c r="G31" s="101"/>
      <c r="H31" s="101"/>
    </row>
    <row r="32" spans="1:10" x14ac:dyDescent="0.2">
      <c r="A32" s="74"/>
      <c r="B32" s="98"/>
      <c r="C32" s="99"/>
      <c r="D32" s="100"/>
      <c r="E32" s="100"/>
      <c r="F32" s="101"/>
      <c r="G32" s="101"/>
      <c r="H32" s="101"/>
    </row>
    <row r="33" spans="1:8" x14ac:dyDescent="0.2">
      <c r="A33" s="74"/>
      <c r="B33" s="98"/>
      <c r="C33" s="99"/>
      <c r="D33" s="100"/>
      <c r="E33" s="100"/>
      <c r="F33" s="101"/>
      <c r="G33" s="101"/>
      <c r="H33" s="101"/>
    </row>
    <row r="34" spans="1:8" x14ac:dyDescent="0.2">
      <c r="A34" s="74"/>
      <c r="B34" s="98"/>
      <c r="C34" s="99"/>
      <c r="D34" s="100"/>
      <c r="E34" s="100"/>
      <c r="F34" s="101"/>
      <c r="G34" s="101"/>
      <c r="H34" s="101"/>
    </row>
    <row r="35" spans="1:8" x14ac:dyDescent="0.2">
      <c r="A35" s="74"/>
      <c r="B35" s="98"/>
      <c r="C35" s="99"/>
      <c r="D35" s="100"/>
      <c r="E35" s="100"/>
      <c r="F35" s="101"/>
      <c r="G35" s="101"/>
      <c r="H35" s="101"/>
    </row>
    <row r="36" spans="1:8" x14ac:dyDescent="0.2">
      <c r="A36" s="74"/>
      <c r="B36" s="98"/>
      <c r="C36" s="99"/>
      <c r="D36" s="100"/>
      <c r="E36" s="100"/>
      <c r="F36" s="101"/>
      <c r="G36" s="101"/>
      <c r="H36" s="101"/>
    </row>
    <row r="37" spans="1:8" x14ac:dyDescent="0.2">
      <c r="A37" s="74"/>
      <c r="B37" s="98"/>
      <c r="C37" s="99"/>
      <c r="D37" s="100"/>
      <c r="E37" s="100"/>
      <c r="F37" s="101"/>
      <c r="G37" s="101"/>
      <c r="H37" s="101"/>
    </row>
    <row r="38" spans="1:8" x14ac:dyDescent="0.2">
      <c r="A38" s="74"/>
      <c r="B38" s="98"/>
      <c r="C38" s="99"/>
      <c r="D38" s="100"/>
      <c r="E38" s="100"/>
      <c r="F38" s="101"/>
      <c r="G38" s="101"/>
      <c r="H38" s="101"/>
    </row>
    <row r="39" spans="1:8" x14ac:dyDescent="0.2">
      <c r="A39" s="74"/>
      <c r="B39" s="98"/>
      <c r="C39" s="99"/>
      <c r="D39" s="100"/>
      <c r="E39" s="100"/>
      <c r="F39" s="101"/>
      <c r="G39" s="101"/>
      <c r="H39" s="101"/>
    </row>
    <row r="40" spans="1:8" x14ac:dyDescent="0.2">
      <c r="A40" s="74"/>
      <c r="B40" s="98"/>
      <c r="C40" s="99"/>
      <c r="D40" s="100"/>
      <c r="E40" s="100"/>
      <c r="F40" s="101"/>
      <c r="G40" s="101"/>
      <c r="H40" s="101"/>
    </row>
    <row r="41" spans="1:8" x14ac:dyDescent="0.2">
      <c r="A41" s="74"/>
      <c r="B41" s="98"/>
      <c r="C41" s="99"/>
      <c r="D41" s="100"/>
      <c r="E41" s="100"/>
      <c r="F41" s="101"/>
      <c r="G41" s="101"/>
      <c r="H41" s="101"/>
    </row>
    <row r="42" spans="1:8" x14ac:dyDescent="0.2">
      <c r="A42" s="74"/>
      <c r="B42" s="98"/>
      <c r="C42" s="99"/>
      <c r="D42" s="100"/>
      <c r="E42" s="100"/>
      <c r="F42" s="101"/>
      <c r="G42" s="101"/>
      <c r="H42" s="101"/>
    </row>
    <row r="43" spans="1:8" x14ac:dyDescent="0.2">
      <c r="A43" s="74"/>
      <c r="B43" s="98"/>
      <c r="C43" s="99"/>
      <c r="D43" s="100"/>
      <c r="E43" s="100"/>
      <c r="F43" s="101"/>
      <c r="G43" s="101"/>
      <c r="H43" s="101"/>
    </row>
    <row r="44" spans="1:8" x14ac:dyDescent="0.2">
      <c r="A44" s="74"/>
      <c r="B44" s="98"/>
      <c r="C44" s="99"/>
      <c r="D44" s="100"/>
      <c r="E44" s="100"/>
      <c r="F44" s="101"/>
      <c r="G44" s="101"/>
      <c r="H44" s="101"/>
    </row>
    <row r="45" spans="1:8" x14ac:dyDescent="0.2">
      <c r="A45" s="74"/>
      <c r="B45" s="98"/>
      <c r="C45" s="99"/>
      <c r="D45" s="100"/>
      <c r="E45" s="100"/>
      <c r="F45" s="101"/>
      <c r="G45" s="101"/>
      <c r="H45" s="101"/>
    </row>
    <row r="46" spans="1:8" x14ac:dyDescent="0.2">
      <c r="A46" s="74"/>
      <c r="B46" s="98"/>
      <c r="C46" s="99"/>
      <c r="D46" s="100"/>
      <c r="E46" s="100"/>
      <c r="F46" s="101"/>
      <c r="G46" s="101"/>
      <c r="H46" s="101"/>
    </row>
    <row r="47" spans="1:8" x14ac:dyDescent="0.2">
      <c r="A47" s="74"/>
      <c r="B47" s="98"/>
      <c r="C47" s="99"/>
      <c r="D47" s="100"/>
      <c r="E47" s="100"/>
      <c r="F47" s="101"/>
      <c r="G47" s="101"/>
      <c r="H47" s="101"/>
    </row>
    <row r="48" spans="1:8" x14ac:dyDescent="0.2">
      <c r="A48" s="74"/>
      <c r="B48" s="98"/>
      <c r="C48" s="99"/>
      <c r="D48" s="100"/>
      <c r="E48" s="100"/>
      <c r="F48" s="101"/>
      <c r="G48" s="101"/>
      <c r="H48" s="101"/>
    </row>
    <row r="49" spans="1:8" x14ac:dyDescent="0.2">
      <c r="A49" s="74"/>
      <c r="B49" s="98"/>
      <c r="C49" s="99"/>
      <c r="D49" s="100"/>
      <c r="E49" s="100"/>
      <c r="F49" s="101"/>
      <c r="G49" s="101"/>
      <c r="H49" s="101"/>
    </row>
    <row r="50" spans="1:8" x14ac:dyDescent="0.2">
      <c r="A50" s="74"/>
      <c r="B50" s="98"/>
      <c r="C50" s="99"/>
      <c r="D50" s="100"/>
      <c r="E50" s="100"/>
      <c r="F50" s="101"/>
      <c r="G50" s="101"/>
      <c r="H50" s="101"/>
    </row>
    <row r="51" spans="1:8" x14ac:dyDescent="0.2">
      <c r="A51" s="74"/>
      <c r="B51" s="98"/>
      <c r="C51" s="99"/>
      <c r="D51" s="100"/>
      <c r="E51" s="100"/>
      <c r="F51" s="101"/>
      <c r="G51" s="101"/>
      <c r="H51" s="101"/>
    </row>
    <row r="52" spans="1:8" x14ac:dyDescent="0.2">
      <c r="A52" s="74"/>
      <c r="B52" s="98"/>
      <c r="C52" s="99"/>
      <c r="D52" s="100"/>
      <c r="E52" s="100"/>
      <c r="F52" s="101"/>
      <c r="G52" s="101"/>
      <c r="H52" s="101"/>
    </row>
    <row r="53" spans="1:8" x14ac:dyDescent="0.2">
      <c r="A53" s="74"/>
      <c r="B53" s="98"/>
      <c r="C53" s="99"/>
      <c r="D53" s="100"/>
      <c r="E53" s="100"/>
      <c r="F53" s="101"/>
      <c r="G53" s="101"/>
      <c r="H53" s="101"/>
    </row>
    <row r="54" spans="1:8" x14ac:dyDescent="0.2">
      <c r="A54" s="74"/>
      <c r="B54" s="98"/>
      <c r="C54" s="99"/>
      <c r="D54" s="100"/>
      <c r="E54" s="100"/>
      <c r="F54" s="101"/>
      <c r="G54" s="101"/>
      <c r="H54" s="101"/>
    </row>
    <row r="55" spans="1:8" x14ac:dyDescent="0.2">
      <c r="A55" s="74"/>
      <c r="B55" s="98"/>
      <c r="C55" s="99"/>
      <c r="D55" s="100"/>
      <c r="E55" s="100"/>
      <c r="F55" s="101"/>
      <c r="G55" s="101"/>
      <c r="H55" s="101"/>
    </row>
    <row r="56" spans="1:8" x14ac:dyDescent="0.2">
      <c r="A56" s="74"/>
      <c r="B56" s="98"/>
      <c r="C56" s="99"/>
      <c r="D56" s="100"/>
      <c r="E56" s="100"/>
      <c r="F56" s="101"/>
      <c r="G56" s="101"/>
      <c r="H56" s="101"/>
    </row>
    <row r="57" spans="1:8" x14ac:dyDescent="0.2">
      <c r="A57" s="74"/>
      <c r="B57" s="98"/>
      <c r="C57" s="99"/>
      <c r="D57" s="100"/>
      <c r="E57" s="100"/>
      <c r="F57" s="101"/>
      <c r="G57" s="101"/>
      <c r="H57" s="101"/>
    </row>
    <row r="58" spans="1:8" x14ac:dyDescent="0.2">
      <c r="A58" s="74"/>
      <c r="B58" s="98"/>
      <c r="C58" s="99"/>
      <c r="D58" s="100"/>
      <c r="E58" s="100"/>
      <c r="F58" s="101"/>
      <c r="G58" s="101"/>
      <c r="H58" s="101"/>
    </row>
    <row r="59" spans="1:8" x14ac:dyDescent="0.2">
      <c r="A59" s="74"/>
      <c r="B59" s="98"/>
      <c r="C59" s="99"/>
      <c r="D59" s="100"/>
      <c r="E59" s="100"/>
      <c r="F59" s="101"/>
      <c r="G59" s="101"/>
      <c r="H59" s="101"/>
    </row>
    <row r="60" spans="1:8" x14ac:dyDescent="0.2">
      <c r="A60" s="74"/>
      <c r="B60" s="98"/>
      <c r="C60" s="99"/>
      <c r="D60" s="100"/>
      <c r="E60" s="100"/>
      <c r="F60" s="101"/>
      <c r="G60" s="101"/>
      <c r="H60" s="101"/>
    </row>
    <row r="61" spans="1:8" x14ac:dyDescent="0.2">
      <c r="A61" s="74"/>
      <c r="B61" s="98"/>
      <c r="C61" s="99"/>
      <c r="D61" s="100"/>
      <c r="E61" s="100"/>
      <c r="F61" s="101"/>
      <c r="G61" s="101"/>
      <c r="H61" s="101"/>
    </row>
    <row r="62" spans="1:8" x14ac:dyDescent="0.2">
      <c r="A62" s="74"/>
      <c r="B62" s="98"/>
      <c r="C62" s="99"/>
      <c r="D62" s="100"/>
      <c r="E62" s="100"/>
      <c r="F62" s="101"/>
      <c r="G62" s="101"/>
      <c r="H62" s="101"/>
    </row>
    <row r="63" spans="1:8" x14ac:dyDescent="0.2">
      <c r="A63" s="74"/>
      <c r="B63" s="98"/>
      <c r="C63" s="99"/>
      <c r="D63" s="100"/>
      <c r="E63" s="100"/>
      <c r="F63" s="101"/>
      <c r="G63" s="101"/>
      <c r="H63" s="101"/>
    </row>
    <row r="64" spans="1:8" x14ac:dyDescent="0.2">
      <c r="A64" s="74"/>
      <c r="B64" s="98"/>
      <c r="C64" s="99"/>
      <c r="D64" s="100"/>
      <c r="E64" s="100"/>
      <c r="F64" s="101"/>
      <c r="G64" s="101"/>
      <c r="H64" s="101"/>
    </row>
    <row r="65" spans="1:8" x14ac:dyDescent="0.2">
      <c r="A65" s="74"/>
      <c r="B65" s="98"/>
      <c r="C65" s="99"/>
      <c r="D65" s="100"/>
      <c r="E65" s="100"/>
      <c r="F65" s="101"/>
      <c r="G65" s="101"/>
      <c r="H65" s="101"/>
    </row>
    <row r="66" spans="1:8" x14ac:dyDescent="0.2">
      <c r="A66" s="74"/>
      <c r="B66" s="98"/>
      <c r="C66" s="99"/>
      <c r="D66" s="100"/>
      <c r="E66" s="100"/>
      <c r="F66" s="101"/>
      <c r="G66" s="101"/>
      <c r="H66" s="101"/>
    </row>
    <row r="67" spans="1:8" x14ac:dyDescent="0.2">
      <c r="A67" s="74"/>
      <c r="B67" s="98"/>
      <c r="C67" s="99"/>
      <c r="D67" s="100"/>
      <c r="E67" s="100"/>
      <c r="F67" s="101"/>
      <c r="G67" s="101"/>
      <c r="H67" s="101"/>
    </row>
    <row r="68" spans="1:8" x14ac:dyDescent="0.2">
      <c r="A68" s="74"/>
      <c r="B68" s="98"/>
      <c r="C68" s="99"/>
      <c r="D68" s="100"/>
      <c r="E68" s="100"/>
      <c r="F68" s="101"/>
      <c r="G68" s="101"/>
      <c r="H68" s="101"/>
    </row>
    <row r="69" spans="1:8" x14ac:dyDescent="0.2">
      <c r="A69" s="74"/>
      <c r="B69" s="98"/>
      <c r="C69" s="99"/>
      <c r="D69" s="100"/>
      <c r="E69" s="100"/>
      <c r="F69" s="101"/>
      <c r="G69" s="101"/>
      <c r="H69" s="101"/>
    </row>
    <row r="70" spans="1:8" x14ac:dyDescent="0.2">
      <c r="A70" s="74"/>
      <c r="B70" s="98"/>
      <c r="C70" s="99"/>
      <c r="D70" s="100"/>
      <c r="E70" s="100"/>
      <c r="F70" s="101"/>
      <c r="G70" s="101"/>
      <c r="H70" s="101"/>
    </row>
    <row r="71" spans="1:8" x14ac:dyDescent="0.2">
      <c r="A71" s="74"/>
      <c r="B71" s="98"/>
      <c r="C71" s="99"/>
      <c r="D71" s="100"/>
      <c r="E71" s="100"/>
      <c r="F71" s="101"/>
      <c r="G71" s="101"/>
      <c r="H71" s="101"/>
    </row>
    <row r="72" spans="1:8" x14ac:dyDescent="0.2">
      <c r="A72" s="74"/>
      <c r="B72" s="98"/>
      <c r="C72" s="99"/>
      <c r="D72" s="100"/>
      <c r="E72" s="100"/>
      <c r="F72" s="101"/>
      <c r="G72" s="101"/>
      <c r="H72" s="101"/>
    </row>
    <row r="73" spans="1:8" x14ac:dyDescent="0.2">
      <c r="A73" s="74"/>
      <c r="B73" s="98"/>
      <c r="C73" s="99"/>
      <c r="D73" s="100"/>
      <c r="E73" s="100"/>
      <c r="F73" s="101"/>
      <c r="G73" s="101"/>
      <c r="H73" s="101"/>
    </row>
    <row r="74" spans="1:8" x14ac:dyDescent="0.2">
      <c r="A74" s="74"/>
      <c r="B74" s="98"/>
      <c r="C74" s="99"/>
      <c r="D74" s="100"/>
      <c r="E74" s="100"/>
      <c r="F74" s="101"/>
      <c r="G74" s="101"/>
      <c r="H74" s="101"/>
    </row>
    <row r="75" spans="1:8" x14ac:dyDescent="0.2">
      <c r="A75" s="74"/>
      <c r="B75" s="98"/>
      <c r="C75" s="99"/>
      <c r="D75" s="100"/>
      <c r="E75" s="100"/>
      <c r="F75" s="101"/>
      <c r="G75" s="101"/>
      <c r="H75" s="101"/>
    </row>
    <row r="76" spans="1:8" x14ac:dyDescent="0.2">
      <c r="A76" s="74"/>
      <c r="B76" s="98"/>
      <c r="C76" s="99"/>
      <c r="D76" s="100"/>
      <c r="E76" s="100"/>
      <c r="F76" s="101"/>
      <c r="G76" s="101"/>
      <c r="H76" s="101"/>
    </row>
    <row r="77" spans="1:8" x14ac:dyDescent="0.2">
      <c r="A77" s="74"/>
      <c r="B77" s="98"/>
      <c r="C77" s="99"/>
      <c r="D77" s="100"/>
      <c r="E77" s="100"/>
      <c r="F77" s="101"/>
      <c r="G77" s="101"/>
      <c r="H77" s="101"/>
    </row>
    <row r="78" spans="1:8" x14ac:dyDescent="0.2">
      <c r="A78" s="74"/>
      <c r="B78" s="98"/>
      <c r="C78" s="99"/>
      <c r="D78" s="100"/>
      <c r="E78" s="100"/>
      <c r="F78" s="101"/>
      <c r="G78" s="101"/>
      <c r="H78" s="101"/>
    </row>
    <row r="79" spans="1:8" x14ac:dyDescent="0.2">
      <c r="A79" s="74"/>
      <c r="B79" s="98"/>
      <c r="C79" s="99"/>
      <c r="D79" s="100"/>
      <c r="E79" s="100"/>
      <c r="F79" s="101"/>
      <c r="G79" s="101"/>
      <c r="H79" s="101"/>
    </row>
    <row r="80" spans="1:8" x14ac:dyDescent="0.2">
      <c r="A80" s="74"/>
      <c r="B80" s="98"/>
      <c r="C80" s="99"/>
      <c r="D80" s="100"/>
      <c r="E80" s="100"/>
      <c r="F80" s="101"/>
      <c r="G80" s="101"/>
      <c r="H80" s="101"/>
    </row>
    <row r="81" spans="1:8" x14ac:dyDescent="0.2">
      <c r="A81" s="74"/>
      <c r="B81" s="98"/>
      <c r="C81" s="99"/>
      <c r="D81" s="100"/>
      <c r="E81" s="100"/>
      <c r="F81" s="101"/>
      <c r="G81" s="101"/>
      <c r="H81" s="101"/>
    </row>
    <row r="82" spans="1:8" x14ac:dyDescent="0.2">
      <c r="A82" s="74"/>
      <c r="B82" s="98"/>
      <c r="C82" s="99"/>
      <c r="D82" s="100"/>
      <c r="E82" s="100"/>
      <c r="F82" s="101"/>
      <c r="G82" s="101"/>
      <c r="H82" s="101"/>
    </row>
    <row r="83" spans="1:8" x14ac:dyDescent="0.2">
      <c r="A83" s="74"/>
      <c r="B83" s="98"/>
      <c r="C83" s="99"/>
      <c r="D83" s="100"/>
      <c r="E83" s="100"/>
      <c r="F83" s="101"/>
      <c r="G83" s="101"/>
      <c r="H83" s="101"/>
    </row>
    <row r="84" spans="1:8" x14ac:dyDescent="0.2">
      <c r="A84" s="74"/>
      <c r="B84" s="98"/>
      <c r="C84" s="99"/>
      <c r="D84" s="100"/>
      <c r="E84" s="100"/>
      <c r="F84" s="101"/>
      <c r="G84" s="101"/>
      <c r="H84" s="101"/>
    </row>
    <row r="85" spans="1:8" x14ac:dyDescent="0.2">
      <c r="A85" s="74"/>
      <c r="B85" s="98"/>
      <c r="C85" s="99"/>
      <c r="D85" s="100"/>
      <c r="E85" s="100"/>
      <c r="F85" s="101"/>
      <c r="G85" s="101"/>
      <c r="H85" s="101"/>
    </row>
    <row r="86" spans="1:8" x14ac:dyDescent="0.2">
      <c r="A86" s="74"/>
      <c r="B86" s="98"/>
      <c r="C86" s="99"/>
      <c r="D86" s="100"/>
      <c r="E86" s="100"/>
      <c r="F86" s="101"/>
      <c r="G86" s="101"/>
      <c r="H86" s="101"/>
    </row>
    <row r="87" spans="1:8" x14ac:dyDescent="0.2">
      <c r="A87" s="74"/>
      <c r="B87" s="98"/>
      <c r="C87" s="99"/>
      <c r="D87" s="100"/>
      <c r="E87" s="100"/>
      <c r="F87" s="101"/>
      <c r="G87" s="101"/>
      <c r="H87" s="101"/>
    </row>
    <row r="88" spans="1:8" x14ac:dyDescent="0.2">
      <c r="A88" s="74"/>
      <c r="B88" s="98"/>
      <c r="C88" s="99"/>
      <c r="D88" s="100"/>
      <c r="E88" s="100"/>
      <c r="F88" s="101"/>
      <c r="G88" s="101"/>
      <c r="H88" s="101"/>
    </row>
    <row r="89" spans="1:8" x14ac:dyDescent="0.2">
      <c r="A89" s="74"/>
      <c r="B89" s="98"/>
      <c r="C89" s="99"/>
      <c r="D89" s="100"/>
      <c r="E89" s="100"/>
      <c r="F89" s="101"/>
      <c r="G89" s="101"/>
      <c r="H89" s="101"/>
    </row>
    <row r="90" spans="1:8" x14ac:dyDescent="0.2">
      <c r="A90" s="74"/>
      <c r="B90" s="98"/>
      <c r="C90" s="99"/>
      <c r="D90" s="100"/>
      <c r="E90" s="100"/>
      <c r="F90" s="101"/>
      <c r="G90" s="101"/>
      <c r="H90" s="101"/>
    </row>
    <row r="91" spans="1:8" x14ac:dyDescent="0.2">
      <c r="A91" s="74"/>
      <c r="B91" s="98"/>
      <c r="C91" s="99"/>
      <c r="D91" s="100"/>
      <c r="E91" s="100"/>
      <c r="F91" s="101"/>
      <c r="G91" s="101"/>
      <c r="H91" s="101"/>
    </row>
    <row r="92" spans="1:8" x14ac:dyDescent="0.2">
      <c r="A92" s="74"/>
      <c r="B92" s="98"/>
      <c r="C92" s="99"/>
      <c r="D92" s="100"/>
      <c r="E92" s="100"/>
      <c r="F92" s="101"/>
      <c r="G92" s="101"/>
      <c r="H92" s="101"/>
    </row>
    <row r="93" spans="1:8" x14ac:dyDescent="0.2">
      <c r="A93" s="74"/>
      <c r="B93" s="98"/>
      <c r="C93" s="99"/>
      <c r="D93" s="100"/>
      <c r="E93" s="100"/>
      <c r="F93" s="101"/>
      <c r="G93" s="101"/>
      <c r="H93" s="101"/>
    </row>
    <row r="94" spans="1:8" x14ac:dyDescent="0.2">
      <c r="A94" s="74"/>
      <c r="B94" s="98"/>
      <c r="C94" s="99"/>
      <c r="D94" s="100"/>
      <c r="E94" s="100"/>
      <c r="F94" s="101"/>
      <c r="G94" s="101"/>
      <c r="H94" s="101"/>
    </row>
    <row r="95" spans="1:8" x14ac:dyDescent="0.2">
      <c r="A95" s="74"/>
      <c r="B95" s="98"/>
      <c r="C95" s="99"/>
      <c r="D95" s="100"/>
      <c r="E95" s="100"/>
      <c r="F95" s="101"/>
      <c r="G95" s="101"/>
      <c r="H95" s="101"/>
    </row>
    <row r="96" spans="1:8" x14ac:dyDescent="0.2">
      <c r="A96" s="74"/>
      <c r="B96" s="98"/>
      <c r="C96" s="99"/>
      <c r="D96" s="100"/>
      <c r="E96" s="100"/>
      <c r="F96" s="101"/>
      <c r="G96" s="101"/>
      <c r="H96" s="101"/>
    </row>
    <row r="97" spans="1:8" x14ac:dyDescent="0.2">
      <c r="A97" s="74"/>
      <c r="B97" s="98"/>
      <c r="C97" s="99"/>
      <c r="D97" s="100"/>
      <c r="E97" s="100"/>
      <c r="F97" s="101"/>
      <c r="G97" s="101"/>
      <c r="H97" s="101"/>
    </row>
  </sheetData>
  <sheetProtection algorithmName="SHA-512" hashValue="scrQ+/30wX6zJ0Hbb58+CiUHI4bYD975PSa+I7LFTkGVk7QvnX94JyMV1W4zQnM4n40ta8v4ISOd4fVaebHLkA==" saltValue="q6Xp5o1XvzKxtVZRkT5tvg==" spinCount="100000" sheet="1" objects="1" scenarios="1" selectLockedCells="1"/>
  <autoFilter ref="B4:H4" xr:uid="{6C05F301-4131-E64D-9907-BA0FAE671E80}">
    <sortState xmlns:xlrd2="http://schemas.microsoft.com/office/spreadsheetml/2017/richdata2" ref="B5:H25">
      <sortCondition ref="C4:C25"/>
    </sortState>
  </autoFilter>
  <mergeCells count="1">
    <mergeCell ref="B2:K2"/>
  </mergeCells>
  <conditionalFormatting sqref="E5:E25 E28:E97">
    <cfRule type="expression" dxfId="16" priority="1" stopIfTrue="1">
      <formula>$F5="Terminé"</formula>
    </cfRule>
    <cfRule type="expression" dxfId="15" priority="2" stopIfTrue="1">
      <formula>AND($E5&lt;&gt;"",$E5&lt;TODAY(),$F5&lt;&gt;"Terminé")</formula>
    </cfRule>
    <cfRule type="expression" dxfId="14" priority="3" stopIfTrue="1">
      <formula>AND($E5&lt;&gt;"",$E5&gt;=TODAY(),$E5&lt;=TODAY()+7,$F5&lt;&gt;"Terminé")</formula>
    </cfRule>
    <cfRule type="expression" dxfId="13" priority="4">
      <formula>$E5=""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5686D6-5633-5C40-B6B5-26D2C9E62B0C}">
          <x14:formula1>
            <xm:f>Paramètres!$B$38:$B$41</xm:f>
          </x14:formula1>
          <xm:sqref>F5:F25 F29:F97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CBBAB-1D98-5E4D-ABFD-33E870B68500}">
  <dimension ref="A1:P46"/>
  <sheetViews>
    <sheetView showGridLines="0" zoomScale="86" zoomScaleNormal="86" workbookViewId="0">
      <selection activeCell="F11" sqref="F11"/>
    </sheetView>
  </sheetViews>
  <sheetFormatPr baseColWidth="10" defaultRowHeight="16" x14ac:dyDescent="0.2"/>
  <cols>
    <col min="3" max="3" width="30.5" customWidth="1"/>
    <col min="5" max="5" width="14.5" customWidth="1"/>
    <col min="6" max="6" width="53.6640625" customWidth="1"/>
    <col min="7" max="7" width="4.6640625" customWidth="1"/>
    <col min="8" max="8" width="22.33203125" customWidth="1"/>
    <col min="10" max="10" width="4.33203125" customWidth="1"/>
    <col min="13" max="16" width="0" hidden="1" customWidth="1"/>
  </cols>
  <sheetData>
    <row r="1" spans="1:16" ht="27" customHeight="1" x14ac:dyDescent="0.2">
      <c r="A1" s="169" t="s">
        <v>81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6" x14ac:dyDescent="0.2">
      <c r="A2" s="168" t="s">
        <v>75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</row>
    <row r="3" spans="1:16" x14ac:dyDescent="0.2">
      <c r="A3" s="2"/>
      <c r="B3" s="2"/>
      <c r="C3" s="2"/>
      <c r="D3" s="2"/>
      <c r="E3" s="2"/>
      <c r="F3" s="2"/>
      <c r="G3" s="2"/>
      <c r="H3" s="2"/>
      <c r="I3" s="2"/>
    </row>
    <row r="4" spans="1:16" x14ac:dyDescent="0.2">
      <c r="A4" s="18" t="s">
        <v>69</v>
      </c>
      <c r="B4" s="18" t="s">
        <v>14</v>
      </c>
      <c r="C4" s="18" t="s">
        <v>83</v>
      </c>
      <c r="D4" s="18" t="s">
        <v>78</v>
      </c>
      <c r="E4" s="18" t="s">
        <v>76</v>
      </c>
      <c r="F4" s="18" t="s">
        <v>77</v>
      </c>
      <c r="H4" s="170" t="s">
        <v>91</v>
      </c>
      <c r="I4" s="170"/>
      <c r="M4" s="17" t="s">
        <v>87</v>
      </c>
      <c r="N4" s="17" t="s">
        <v>88</v>
      </c>
      <c r="O4" s="17" t="s">
        <v>89</v>
      </c>
      <c r="P4" s="17" t="s">
        <v>90</v>
      </c>
    </row>
    <row r="5" spans="1:16" ht="36" customHeight="1" x14ac:dyDescent="0.2">
      <c r="A5" s="103" t="s">
        <v>11</v>
      </c>
      <c r="B5" s="103" t="s">
        <v>19</v>
      </c>
      <c r="C5" s="104" t="s">
        <v>85</v>
      </c>
      <c r="D5" s="105">
        <v>0.56000000000000005</v>
      </c>
      <c r="E5" s="103" t="s">
        <v>84</v>
      </c>
      <c r="F5" s="103"/>
      <c r="H5" s="15" t="s">
        <v>79</v>
      </c>
      <c r="I5" s="20">
        <f>IFERROR(SUM($N$5:$N$46)/SUM($M$5:$M$46),"")</f>
        <v>0.56000000000000005</v>
      </c>
      <c r="J5" s="106" t="s">
        <v>226</v>
      </c>
      <c r="M5" s="17">
        <f>IF(A5=Paramètres!$B$6,1,"0")</f>
        <v>1</v>
      </c>
      <c r="N5" s="19">
        <f>IF(A5=Paramètres!$B$6,'1- Résultats_élèves'!D5,0)</f>
        <v>0.56000000000000005</v>
      </c>
      <c r="O5" s="17" t="str">
        <f>IF(A5=Paramètres!$B$7,1,"0")</f>
        <v>0</v>
      </c>
      <c r="P5" s="19">
        <f>IF(A5=Paramètres!$B$7,'1- Résultats_élèves'!D5,0)</f>
        <v>0</v>
      </c>
    </row>
    <row r="6" spans="1:16" ht="36" customHeight="1" x14ac:dyDescent="0.2">
      <c r="A6" s="103" t="s">
        <v>12</v>
      </c>
      <c r="B6" s="103" t="s">
        <v>19</v>
      </c>
      <c r="C6" s="104" t="s">
        <v>86</v>
      </c>
      <c r="D6" s="105">
        <v>0.63</v>
      </c>
      <c r="E6" s="103" t="s">
        <v>84</v>
      </c>
      <c r="F6" s="103"/>
      <c r="H6" s="15" t="s">
        <v>80</v>
      </c>
      <c r="I6" s="20">
        <f>IFERROR(SUM($P$5:$P$46)/SUM($O$5:$O$46),"")</f>
        <v>0.63</v>
      </c>
      <c r="J6" s="106" t="s">
        <v>227</v>
      </c>
      <c r="M6" s="17" t="str">
        <f>IF(A6=Paramètres!$B$6,1,"0")</f>
        <v>0</v>
      </c>
      <c r="N6" s="19">
        <f>IF(A6=Paramètres!$B$6,'1- Résultats_élèves'!D6,0)</f>
        <v>0</v>
      </c>
      <c r="O6" s="17">
        <f>IF(A6=Paramètres!$B$7,1,"0")</f>
        <v>1</v>
      </c>
      <c r="P6" s="19">
        <f>IF(A6=Paramètres!$B$7,'1- Résultats_élèves'!D6,0)</f>
        <v>0.63</v>
      </c>
    </row>
    <row r="7" spans="1:16" ht="33" customHeight="1" x14ac:dyDescent="0.2">
      <c r="A7" s="103"/>
      <c r="B7" s="103"/>
      <c r="C7" s="104"/>
      <c r="D7" s="105"/>
      <c r="E7" s="103"/>
      <c r="F7" s="103"/>
      <c r="H7" s="15" t="s">
        <v>49</v>
      </c>
      <c r="I7" s="21" t="str">
        <f>IF(I5="","",IF(I5&gt;I6,"↗",IF(I5&lt;I6,"↘","→")))</f>
        <v>↘</v>
      </c>
      <c r="M7" s="17" t="str">
        <f>IF(A7=Paramètres!$B$6,1,"0")</f>
        <v>0</v>
      </c>
      <c r="N7" s="19">
        <f>IF(A7=Paramètres!$B$6,'1- Résultats_élèves'!D7,0)</f>
        <v>0</v>
      </c>
      <c r="O7" s="17" t="str">
        <f>IF(A7=Paramètres!$B$7,1,"0")</f>
        <v>0</v>
      </c>
      <c r="P7" s="19">
        <f>IF(A7=Paramètres!$B$7,'1- Résultats_élèves'!D7,0)</f>
        <v>0</v>
      </c>
    </row>
    <row r="8" spans="1:16" ht="33" customHeight="1" x14ac:dyDescent="0.2">
      <c r="A8" s="103"/>
      <c r="B8" s="103"/>
      <c r="C8" s="104"/>
      <c r="D8" s="105"/>
      <c r="E8" s="103"/>
      <c r="F8" s="103"/>
      <c r="M8" s="17" t="str">
        <f>IF(A8=Paramètres!$B$6,1,"0")</f>
        <v>0</v>
      </c>
      <c r="N8" s="19">
        <f>IF(A8=Paramètres!$B$6,'1- Résultats_élèves'!D8,0)</f>
        <v>0</v>
      </c>
      <c r="O8" s="17" t="str">
        <f>IF(A8=Paramètres!$B$7,1,"0")</f>
        <v>0</v>
      </c>
      <c r="P8" s="19">
        <f>IF(A8=Paramètres!$B$7,'1- Résultats_élèves'!D8,0)</f>
        <v>0</v>
      </c>
    </row>
    <row r="9" spans="1:16" ht="33" customHeight="1" x14ac:dyDescent="0.2">
      <c r="A9" s="103"/>
      <c r="B9" s="103"/>
      <c r="C9" s="104"/>
      <c r="D9" s="105"/>
      <c r="E9" s="103"/>
      <c r="F9" s="103"/>
      <c r="M9" s="17" t="str">
        <f>IF(A9=Paramètres!$B$6,1,"0")</f>
        <v>0</v>
      </c>
      <c r="N9" s="19">
        <f>IF(A9=Paramètres!$B$6,'1- Résultats_élèves'!D9,0)</f>
        <v>0</v>
      </c>
      <c r="O9" s="17" t="str">
        <f>IF(A9=Paramètres!$B$7,1,"0")</f>
        <v>0</v>
      </c>
      <c r="P9" s="19">
        <f>IF(A9=Paramètres!$B$7,'1- Résultats_élèves'!D9,0)</f>
        <v>0</v>
      </c>
    </row>
    <row r="10" spans="1:16" ht="33" customHeight="1" x14ac:dyDescent="0.2">
      <c r="A10" s="103"/>
      <c r="B10" s="103"/>
      <c r="C10" s="104"/>
      <c r="D10" s="105"/>
      <c r="E10" s="103"/>
      <c r="F10" s="103"/>
      <c r="M10" s="17" t="str">
        <f>IF(A10=Paramètres!$B$6,1,"0")</f>
        <v>0</v>
      </c>
      <c r="N10" s="19">
        <f>IF(A10=Paramètres!$B$6,'1- Résultats_élèves'!D10,0)</f>
        <v>0</v>
      </c>
      <c r="O10" s="17" t="str">
        <f>IF(A10=Paramètres!$B$7,1,"0")</f>
        <v>0</v>
      </c>
      <c r="P10" s="19">
        <f>IF(A10=Paramètres!$B$7,'1- Résultats_élèves'!D10,0)</f>
        <v>0</v>
      </c>
    </row>
    <row r="11" spans="1:16" ht="33" customHeight="1" x14ac:dyDescent="0.2">
      <c r="A11" s="103"/>
      <c r="B11" s="103"/>
      <c r="C11" s="104"/>
      <c r="D11" s="105"/>
      <c r="E11" s="103"/>
      <c r="F11" s="103"/>
      <c r="M11" s="17" t="str">
        <f>IF(A11=Paramètres!$B$6,1,"0")</f>
        <v>0</v>
      </c>
      <c r="N11" s="19">
        <f>IF(A11=Paramètres!$B$6,'1- Résultats_élèves'!D11,0)</f>
        <v>0</v>
      </c>
      <c r="O11" s="17" t="str">
        <f>IF(A11=Paramètres!$B$7,1,"0")</f>
        <v>0</v>
      </c>
      <c r="P11" s="19">
        <f>IF(A11=Paramètres!$B$7,'1- Résultats_élèves'!D11,0)</f>
        <v>0</v>
      </c>
    </row>
    <row r="12" spans="1:16" ht="33" customHeight="1" x14ac:dyDescent="0.2">
      <c r="A12" s="103"/>
      <c r="B12" s="103"/>
      <c r="C12" s="104"/>
      <c r="D12" s="105"/>
      <c r="E12" s="103"/>
      <c r="F12" s="103"/>
      <c r="M12" s="17" t="str">
        <f>IF(A12=Paramètres!$B$6,1,"0")</f>
        <v>0</v>
      </c>
      <c r="N12" s="19">
        <f>IF(A12=Paramètres!$B$6,'1- Résultats_élèves'!D12,0)</f>
        <v>0</v>
      </c>
      <c r="O12" s="17" t="str">
        <f>IF(A12=Paramètres!$B$7,1,"0")</f>
        <v>0</v>
      </c>
      <c r="P12" s="19">
        <f>IF(A12=Paramètres!$B$7,'1- Résultats_élèves'!D12,0)</f>
        <v>0</v>
      </c>
    </row>
    <row r="13" spans="1:16" ht="33" customHeight="1" x14ac:dyDescent="0.2">
      <c r="A13" s="103"/>
      <c r="B13" s="103"/>
      <c r="C13" s="104"/>
      <c r="D13" s="105"/>
      <c r="E13" s="103"/>
      <c r="F13" s="103"/>
      <c r="M13" s="17" t="str">
        <f>IF(A13=Paramètres!$B$6,1,"0")</f>
        <v>0</v>
      </c>
      <c r="N13" s="19">
        <f>IF(A13=Paramètres!$B$6,'1- Résultats_élèves'!D13,0)</f>
        <v>0</v>
      </c>
      <c r="O13" s="17" t="str">
        <f>IF(A13=Paramètres!$B$7,1,"0")</f>
        <v>0</v>
      </c>
      <c r="P13" s="19">
        <f>IF(A13=Paramètres!$B$7,'1- Résultats_élèves'!D13,0)</f>
        <v>0</v>
      </c>
    </row>
    <row r="14" spans="1:16" ht="33" customHeight="1" x14ac:dyDescent="0.2">
      <c r="A14" s="103"/>
      <c r="B14" s="103"/>
      <c r="C14" s="104"/>
      <c r="D14" s="105"/>
      <c r="E14" s="103"/>
      <c r="F14" s="103"/>
      <c r="M14" s="17" t="str">
        <f>IF(A14=Paramètres!$B$6,1,"0")</f>
        <v>0</v>
      </c>
      <c r="N14" s="19">
        <f>IF(A14=Paramètres!$B$6,'1- Résultats_élèves'!D14,0)</f>
        <v>0</v>
      </c>
      <c r="O14" s="17" t="str">
        <f>IF(A14=Paramètres!$B$7,1,"0")</f>
        <v>0</v>
      </c>
      <c r="P14" s="19">
        <f>IF(A14=Paramètres!$B$7,'1- Résultats_élèves'!D14,0)</f>
        <v>0</v>
      </c>
    </row>
    <row r="15" spans="1:16" ht="33" customHeight="1" x14ac:dyDescent="0.2">
      <c r="A15" s="103"/>
      <c r="B15" s="103"/>
      <c r="C15" s="104"/>
      <c r="D15" s="105"/>
      <c r="E15" s="103"/>
      <c r="F15" s="103"/>
      <c r="M15" s="17" t="str">
        <f>IF(A15=Paramètres!$B$6,1,"0")</f>
        <v>0</v>
      </c>
      <c r="N15" s="19">
        <f>IF(A15=Paramètres!$B$6,'1- Résultats_élèves'!D15,0)</f>
        <v>0</v>
      </c>
      <c r="O15" s="17" t="str">
        <f>IF(A15=Paramètres!$B$7,1,"0")</f>
        <v>0</v>
      </c>
      <c r="P15" s="19">
        <f>IF(A15=Paramètres!$B$7,'1- Résultats_élèves'!D15,0)</f>
        <v>0</v>
      </c>
    </row>
    <row r="16" spans="1:16" ht="33" customHeight="1" x14ac:dyDescent="0.2">
      <c r="A16" s="103"/>
      <c r="B16" s="103"/>
      <c r="C16" s="104"/>
      <c r="D16" s="105"/>
      <c r="E16" s="103"/>
      <c r="F16" s="103"/>
      <c r="M16" s="17" t="str">
        <f>IF(A16=Paramètres!$B$6,1,"0")</f>
        <v>0</v>
      </c>
      <c r="N16" s="19">
        <f>IF(A16=Paramètres!$B$6,'1- Résultats_élèves'!D16,0)</f>
        <v>0</v>
      </c>
      <c r="O16" s="17" t="str">
        <f>IF(A16=Paramètres!$B$7,1,"0")</f>
        <v>0</v>
      </c>
      <c r="P16" s="19">
        <f>IF(A16=Paramètres!$B$7,'1- Résultats_élèves'!D16,0)</f>
        <v>0</v>
      </c>
    </row>
    <row r="17" spans="1:16" ht="33" customHeight="1" x14ac:dyDescent="0.2">
      <c r="A17" s="103"/>
      <c r="B17" s="103"/>
      <c r="C17" s="104"/>
      <c r="D17" s="105"/>
      <c r="E17" s="103"/>
      <c r="F17" s="103"/>
      <c r="M17" s="17" t="str">
        <f>IF(A17=Paramètres!$B$6,1,"0")</f>
        <v>0</v>
      </c>
      <c r="N17" s="19">
        <f>IF(A17=Paramètres!$B$6,'1- Résultats_élèves'!D17,0)</f>
        <v>0</v>
      </c>
      <c r="O17" s="17" t="str">
        <f>IF(A17=Paramètres!$B$7,1,"0")</f>
        <v>0</v>
      </c>
      <c r="P17" s="19">
        <f>IF(A17=Paramètres!$B$7,'1- Résultats_élèves'!D17,0)</f>
        <v>0</v>
      </c>
    </row>
    <row r="18" spans="1:16" ht="33" customHeight="1" x14ac:dyDescent="0.2">
      <c r="A18" s="103"/>
      <c r="B18" s="103"/>
      <c r="C18" s="104"/>
      <c r="D18" s="105"/>
      <c r="E18" s="103"/>
      <c r="F18" s="103"/>
      <c r="M18" s="17" t="str">
        <f>IF(A18=Paramètres!$B$6,1,"0")</f>
        <v>0</v>
      </c>
      <c r="N18" s="19">
        <f>IF(A18=Paramètres!$B$6,'1- Résultats_élèves'!D18,0)</f>
        <v>0</v>
      </c>
      <c r="O18" s="17" t="str">
        <f>IF(A18=Paramètres!$B$7,1,"0")</f>
        <v>0</v>
      </c>
      <c r="P18" s="19">
        <f>IF(A18=Paramètres!$B$7,'1- Résultats_élèves'!D18,0)</f>
        <v>0</v>
      </c>
    </row>
    <row r="19" spans="1:16" ht="33" customHeight="1" x14ac:dyDescent="0.2">
      <c r="A19" s="103"/>
      <c r="B19" s="103"/>
      <c r="C19" s="104"/>
      <c r="D19" s="105"/>
      <c r="E19" s="103"/>
      <c r="F19" s="103"/>
      <c r="M19" s="17" t="str">
        <f>IF(A19=Paramètres!$B$6,1,"0")</f>
        <v>0</v>
      </c>
      <c r="N19" s="19">
        <f>IF(A19=Paramètres!$B$6,'1- Résultats_élèves'!D19,0)</f>
        <v>0</v>
      </c>
      <c r="O19" s="17" t="str">
        <f>IF(A19=Paramètres!$B$7,1,"0")</f>
        <v>0</v>
      </c>
      <c r="P19" s="19">
        <f>IF(A19=Paramètres!$B$7,'1- Résultats_élèves'!D19,0)</f>
        <v>0</v>
      </c>
    </row>
    <row r="20" spans="1:16" ht="33" customHeight="1" x14ac:dyDescent="0.2">
      <c r="A20" s="103"/>
      <c r="B20" s="103"/>
      <c r="C20" s="104"/>
      <c r="D20" s="105"/>
      <c r="E20" s="103"/>
      <c r="F20" s="103"/>
      <c r="M20" s="17" t="str">
        <f>IF(A20=Paramètres!$B$6,1,"0")</f>
        <v>0</v>
      </c>
      <c r="N20" s="19">
        <f>IF(A20=Paramètres!$B$6,'1- Résultats_élèves'!D20,0)</f>
        <v>0</v>
      </c>
      <c r="O20" s="17" t="str">
        <f>IF(A20=Paramètres!$B$7,1,"0")</f>
        <v>0</v>
      </c>
      <c r="P20" s="19">
        <f>IF(A20=Paramètres!$B$7,'1- Résultats_élèves'!D20,0)</f>
        <v>0</v>
      </c>
    </row>
    <row r="21" spans="1:16" ht="33" customHeight="1" x14ac:dyDescent="0.2">
      <c r="A21" s="103"/>
      <c r="B21" s="103"/>
      <c r="C21" s="104"/>
      <c r="D21" s="105"/>
      <c r="E21" s="103"/>
      <c r="F21" s="103"/>
      <c r="M21" s="17" t="str">
        <f>IF(A21=Paramètres!$B$6,1,"0")</f>
        <v>0</v>
      </c>
      <c r="N21" s="19">
        <f>IF(A21=Paramètres!$B$6,'1- Résultats_élèves'!D21,0)</f>
        <v>0</v>
      </c>
      <c r="O21" s="17" t="str">
        <f>IF(A21=Paramètres!$B$7,1,"0")</f>
        <v>0</v>
      </c>
      <c r="P21" s="19">
        <f>IF(A21=Paramètres!$B$7,'1- Résultats_élèves'!D21,0)</f>
        <v>0</v>
      </c>
    </row>
    <row r="22" spans="1:16" ht="33" customHeight="1" x14ac:dyDescent="0.2">
      <c r="A22" s="103"/>
      <c r="B22" s="103"/>
      <c r="C22" s="104"/>
      <c r="D22" s="105"/>
      <c r="E22" s="103"/>
      <c r="F22" s="103"/>
      <c r="M22" s="17" t="str">
        <f>IF(A22=Paramètres!$B$6,1,"0")</f>
        <v>0</v>
      </c>
      <c r="N22" s="19">
        <f>IF(A22=Paramètres!$B$6,'1- Résultats_élèves'!D22,0)</f>
        <v>0</v>
      </c>
      <c r="O22" s="17" t="str">
        <f>IF(A22=Paramètres!$B$7,1,"0")</f>
        <v>0</v>
      </c>
      <c r="P22" s="19">
        <f>IF(A22=Paramètres!$B$7,'1- Résultats_élèves'!D22,0)</f>
        <v>0</v>
      </c>
    </row>
    <row r="23" spans="1:16" ht="33" customHeight="1" x14ac:dyDescent="0.2">
      <c r="A23" s="103"/>
      <c r="B23" s="103"/>
      <c r="C23" s="104"/>
      <c r="D23" s="105"/>
      <c r="E23" s="103"/>
      <c r="F23" s="103"/>
      <c r="M23" s="17" t="str">
        <f>IF(A23=Paramètres!$B$6,1,"0")</f>
        <v>0</v>
      </c>
      <c r="N23" s="19">
        <f>IF(A23=Paramètres!$B$6,'1- Résultats_élèves'!D23,0)</f>
        <v>0</v>
      </c>
      <c r="O23" s="17" t="str">
        <f>IF(A23=Paramètres!$B$7,1,"0")</f>
        <v>0</v>
      </c>
      <c r="P23" s="19">
        <f>IF(A23=Paramètres!$B$7,'1- Résultats_élèves'!D23,0)</f>
        <v>0</v>
      </c>
    </row>
    <row r="24" spans="1:16" ht="33" customHeight="1" x14ac:dyDescent="0.2">
      <c r="A24" s="103"/>
      <c r="B24" s="103"/>
      <c r="C24" s="104"/>
      <c r="D24" s="105"/>
      <c r="E24" s="103"/>
      <c r="F24" s="103"/>
      <c r="M24" s="17" t="str">
        <f>IF(A24=Paramètres!$B$6,1,"0")</f>
        <v>0</v>
      </c>
      <c r="N24" s="19">
        <f>IF(A24=Paramètres!$B$6,'1- Résultats_élèves'!D24,0)</f>
        <v>0</v>
      </c>
      <c r="O24" s="17" t="str">
        <f>IF(A24=Paramètres!$B$7,1,"0")</f>
        <v>0</v>
      </c>
      <c r="P24" s="19">
        <f>IF(A24=Paramètres!$B$7,'1- Résultats_élèves'!D24,0)</f>
        <v>0</v>
      </c>
    </row>
    <row r="25" spans="1:16" ht="33" customHeight="1" x14ac:dyDescent="0.2">
      <c r="A25" s="103"/>
      <c r="B25" s="103"/>
      <c r="C25" s="104"/>
      <c r="D25" s="105"/>
      <c r="E25" s="103"/>
      <c r="F25" s="103"/>
      <c r="M25" s="17" t="str">
        <f>IF(A25=Paramètres!$B$6,1,"0")</f>
        <v>0</v>
      </c>
      <c r="N25" s="19">
        <f>IF(A25=Paramètres!$B$6,'1- Résultats_élèves'!D25,0)</f>
        <v>0</v>
      </c>
      <c r="O25" s="17" t="str">
        <f>IF(A25=Paramètres!$B$7,1,"0")</f>
        <v>0</v>
      </c>
      <c r="P25" s="19">
        <f>IF(A25=Paramètres!$B$7,'1- Résultats_élèves'!D25,0)</f>
        <v>0</v>
      </c>
    </row>
    <row r="26" spans="1:16" ht="33" customHeight="1" x14ac:dyDescent="0.2">
      <c r="A26" s="103"/>
      <c r="B26" s="103"/>
      <c r="C26" s="104"/>
      <c r="D26" s="105"/>
      <c r="E26" s="103"/>
      <c r="F26" s="103"/>
      <c r="M26" s="17" t="str">
        <f>IF(A26=Paramètres!$B$6,1,"0")</f>
        <v>0</v>
      </c>
      <c r="N26" s="19">
        <f>IF(A26=Paramètres!$B$6,'1- Résultats_élèves'!D26,0)</f>
        <v>0</v>
      </c>
      <c r="O26" s="17" t="str">
        <f>IF(A26=Paramètres!$B$7,1,"0")</f>
        <v>0</v>
      </c>
      <c r="P26" s="19">
        <f>IF(A26=Paramètres!$B$7,'1- Résultats_élèves'!D26,0)</f>
        <v>0</v>
      </c>
    </row>
    <row r="27" spans="1:16" ht="33" customHeight="1" x14ac:dyDescent="0.2">
      <c r="A27" s="103"/>
      <c r="B27" s="103"/>
      <c r="C27" s="104"/>
      <c r="D27" s="105"/>
      <c r="E27" s="103"/>
      <c r="F27" s="103"/>
      <c r="M27" s="17" t="str">
        <f>IF(A27=Paramètres!$B$6,1,"0")</f>
        <v>0</v>
      </c>
      <c r="N27" s="19">
        <f>IF(A27=Paramètres!$B$6,'1- Résultats_élèves'!D27,0)</f>
        <v>0</v>
      </c>
      <c r="O27" s="17" t="str">
        <f>IF(A27=Paramètres!$B$7,1,"0")</f>
        <v>0</v>
      </c>
      <c r="P27" s="19">
        <f>IF(A27=Paramètres!$B$7,'1- Résultats_élèves'!D27,0)</f>
        <v>0</v>
      </c>
    </row>
    <row r="28" spans="1:16" ht="33" customHeight="1" x14ac:dyDescent="0.2">
      <c r="A28" s="103"/>
      <c r="B28" s="103"/>
      <c r="C28" s="104"/>
      <c r="D28" s="105"/>
      <c r="E28" s="103"/>
      <c r="F28" s="103"/>
      <c r="M28" s="17" t="str">
        <f>IF(A28=Paramètres!$B$6,1,"0")</f>
        <v>0</v>
      </c>
      <c r="N28" s="19">
        <f>IF(A28=Paramètres!$B$6,'1- Résultats_élèves'!D28,0)</f>
        <v>0</v>
      </c>
      <c r="O28" s="17" t="str">
        <f>IF(A28=Paramètres!$B$7,1,"0")</f>
        <v>0</v>
      </c>
      <c r="P28" s="19">
        <f>IF(A28=Paramètres!$B$7,'1- Résultats_élèves'!D28,0)</f>
        <v>0</v>
      </c>
    </row>
    <row r="29" spans="1:16" ht="33" customHeight="1" x14ac:dyDescent="0.2">
      <c r="A29" s="103"/>
      <c r="B29" s="103"/>
      <c r="C29" s="104"/>
      <c r="D29" s="105"/>
      <c r="E29" s="103"/>
      <c r="F29" s="103"/>
      <c r="M29" s="17" t="str">
        <f>IF(A29=Paramètres!$B$6,1,"0")</f>
        <v>0</v>
      </c>
      <c r="N29" s="19">
        <f>IF(A29=Paramètres!$B$6,'1- Résultats_élèves'!D29,0)</f>
        <v>0</v>
      </c>
      <c r="O29" s="17" t="str">
        <f>IF(A29=Paramètres!$B$7,1,"0")</f>
        <v>0</v>
      </c>
      <c r="P29" s="19">
        <f>IF(A29=Paramètres!$B$7,'1- Résultats_élèves'!D29,0)</f>
        <v>0</v>
      </c>
    </row>
    <row r="30" spans="1:16" ht="33" customHeight="1" x14ac:dyDescent="0.2">
      <c r="A30" s="103"/>
      <c r="B30" s="103"/>
      <c r="C30" s="104"/>
      <c r="D30" s="105"/>
      <c r="E30" s="103"/>
      <c r="F30" s="103"/>
      <c r="M30" s="17" t="str">
        <f>IF(A30=Paramètres!$B$6,1,"0")</f>
        <v>0</v>
      </c>
      <c r="N30" s="19">
        <f>IF(A30=Paramètres!$B$6,'1- Résultats_élèves'!D30,0)</f>
        <v>0</v>
      </c>
      <c r="O30" s="17" t="str">
        <f>IF(A30=Paramètres!$B$7,1,"0")</f>
        <v>0</v>
      </c>
      <c r="P30" s="19">
        <f>IF(A30=Paramètres!$B$7,'1- Résultats_élèves'!D30,0)</f>
        <v>0</v>
      </c>
    </row>
    <row r="31" spans="1:16" ht="33" customHeight="1" x14ac:dyDescent="0.2">
      <c r="A31" s="103"/>
      <c r="B31" s="103"/>
      <c r="C31" s="104"/>
      <c r="D31" s="105"/>
      <c r="E31" s="103"/>
      <c r="F31" s="103"/>
      <c r="M31" s="17" t="str">
        <f>IF(A31=Paramètres!$B$6,1,"0")</f>
        <v>0</v>
      </c>
      <c r="N31" s="19">
        <f>IF(A31=Paramètres!$B$6,'1- Résultats_élèves'!D31,0)</f>
        <v>0</v>
      </c>
      <c r="O31" s="17" t="str">
        <f>IF(A31=Paramètres!$B$7,1,"0")</f>
        <v>0</v>
      </c>
      <c r="P31" s="19">
        <f>IF(A31=Paramètres!$B$7,'1- Résultats_élèves'!D31,0)</f>
        <v>0</v>
      </c>
    </row>
    <row r="32" spans="1:16" ht="33" customHeight="1" x14ac:dyDescent="0.2">
      <c r="A32" s="103"/>
      <c r="B32" s="103"/>
      <c r="C32" s="104"/>
      <c r="D32" s="105"/>
      <c r="E32" s="103"/>
      <c r="F32" s="103"/>
      <c r="M32" s="17" t="str">
        <f>IF(A32=Paramètres!$B$6,1,"0")</f>
        <v>0</v>
      </c>
      <c r="N32" s="19">
        <f>IF(A32=Paramètres!$B$6,'1- Résultats_élèves'!D32,0)</f>
        <v>0</v>
      </c>
      <c r="O32" s="17" t="str">
        <f>IF(A32=Paramètres!$B$7,1,"0")</f>
        <v>0</v>
      </c>
      <c r="P32" s="19">
        <f>IF(A32=Paramètres!$B$7,'1- Résultats_élèves'!D32,0)</f>
        <v>0</v>
      </c>
    </row>
    <row r="33" spans="1:16" ht="33" customHeight="1" x14ac:dyDescent="0.2">
      <c r="A33" s="103"/>
      <c r="B33" s="103"/>
      <c r="C33" s="104"/>
      <c r="D33" s="105"/>
      <c r="E33" s="103"/>
      <c r="F33" s="103"/>
      <c r="M33" s="17" t="str">
        <f>IF(A33=Paramètres!$B$6,1,"0")</f>
        <v>0</v>
      </c>
      <c r="N33" s="19">
        <f>IF(A33=Paramètres!$B$6,'1- Résultats_élèves'!D33,0)</f>
        <v>0</v>
      </c>
      <c r="O33" s="17" t="str">
        <f>IF(A33=Paramètres!$B$7,1,"0")</f>
        <v>0</v>
      </c>
      <c r="P33" s="19">
        <f>IF(A33=Paramètres!$B$7,'1- Résultats_élèves'!D33,0)</f>
        <v>0</v>
      </c>
    </row>
    <row r="34" spans="1:16" ht="33" customHeight="1" x14ac:dyDescent="0.2">
      <c r="A34" s="103"/>
      <c r="B34" s="103"/>
      <c r="C34" s="104"/>
      <c r="D34" s="105"/>
      <c r="E34" s="103"/>
      <c r="F34" s="103"/>
      <c r="M34" s="17" t="str">
        <f>IF(A34=Paramètres!$B$6,1,"0")</f>
        <v>0</v>
      </c>
      <c r="N34" s="19">
        <f>IF(A34=Paramètres!$B$6,'1- Résultats_élèves'!D34,0)</f>
        <v>0</v>
      </c>
      <c r="O34" s="17" t="str">
        <f>IF(A34=Paramètres!$B$7,1,"0")</f>
        <v>0</v>
      </c>
      <c r="P34" s="19">
        <f>IF(A34=Paramètres!$B$7,'1- Résultats_élèves'!D34,0)</f>
        <v>0</v>
      </c>
    </row>
    <row r="35" spans="1:16" ht="33" customHeight="1" x14ac:dyDescent="0.2">
      <c r="A35" s="103"/>
      <c r="B35" s="103"/>
      <c r="C35" s="104"/>
      <c r="D35" s="105"/>
      <c r="E35" s="103"/>
      <c r="F35" s="103"/>
      <c r="M35" s="17" t="str">
        <f>IF(A35=Paramètres!$B$6,1,"0")</f>
        <v>0</v>
      </c>
      <c r="N35" s="19">
        <f>IF(A35=Paramètres!$B$6,'1- Résultats_élèves'!D35,0)</f>
        <v>0</v>
      </c>
      <c r="O35" s="17" t="str">
        <f>IF(A35=Paramètres!$B$7,1,"0")</f>
        <v>0</v>
      </c>
      <c r="P35" s="19">
        <f>IF(A35=Paramètres!$B$7,'1- Résultats_élèves'!D35,0)</f>
        <v>0</v>
      </c>
    </row>
    <row r="36" spans="1:16" ht="33" customHeight="1" x14ac:dyDescent="0.2">
      <c r="A36" s="103"/>
      <c r="B36" s="103"/>
      <c r="C36" s="104"/>
      <c r="D36" s="105"/>
      <c r="E36" s="103"/>
      <c r="F36" s="103"/>
      <c r="M36" s="17" t="str">
        <f>IF(A36=Paramètres!$B$6,1,"0")</f>
        <v>0</v>
      </c>
      <c r="N36" s="19">
        <f>IF(A36=Paramètres!$B$6,'1- Résultats_élèves'!D36,0)</f>
        <v>0</v>
      </c>
      <c r="O36" s="17" t="str">
        <f>IF(A36=Paramètres!$B$7,1,"0")</f>
        <v>0</v>
      </c>
      <c r="P36" s="19">
        <f>IF(A36=Paramètres!$B$7,'1- Résultats_élèves'!D36,0)</f>
        <v>0</v>
      </c>
    </row>
    <row r="37" spans="1:16" ht="33" customHeight="1" x14ac:dyDescent="0.2">
      <c r="A37" s="103"/>
      <c r="B37" s="103"/>
      <c r="C37" s="104"/>
      <c r="D37" s="105"/>
      <c r="E37" s="103"/>
      <c r="F37" s="103"/>
      <c r="M37" s="17" t="str">
        <f>IF(A37=Paramètres!$B$6,1,"0")</f>
        <v>0</v>
      </c>
      <c r="N37" s="19">
        <f>IF(A37=Paramètres!$B$6,'1- Résultats_élèves'!D37,0)</f>
        <v>0</v>
      </c>
      <c r="O37" s="17" t="str">
        <f>IF(A37=Paramètres!$B$7,1,"0")</f>
        <v>0</v>
      </c>
      <c r="P37" s="19">
        <f>IF(A37=Paramètres!$B$7,'1- Résultats_élèves'!D37,0)</f>
        <v>0</v>
      </c>
    </row>
    <row r="38" spans="1:16" ht="33" customHeight="1" x14ac:dyDescent="0.2">
      <c r="A38" s="103"/>
      <c r="B38" s="103"/>
      <c r="C38" s="104"/>
      <c r="D38" s="105"/>
      <c r="E38" s="103"/>
      <c r="F38" s="103"/>
      <c r="M38" s="17" t="str">
        <f>IF(A38=Paramètres!$B$6,1,"0")</f>
        <v>0</v>
      </c>
      <c r="N38" s="19">
        <f>IF(A38=Paramètres!$B$6,'1- Résultats_élèves'!D38,0)</f>
        <v>0</v>
      </c>
      <c r="O38" s="17" t="str">
        <f>IF(A38=Paramètres!$B$7,1,"0")</f>
        <v>0</v>
      </c>
      <c r="P38" s="19">
        <f>IF(A38=Paramètres!$B$7,'1- Résultats_élèves'!D38,0)</f>
        <v>0</v>
      </c>
    </row>
    <row r="39" spans="1:16" ht="33" customHeight="1" x14ac:dyDescent="0.2">
      <c r="A39" s="103"/>
      <c r="B39" s="103"/>
      <c r="C39" s="104"/>
      <c r="D39" s="105"/>
      <c r="E39" s="103"/>
      <c r="F39" s="103"/>
      <c r="M39" s="17" t="str">
        <f>IF(A39=Paramètres!$B$6,1,"0")</f>
        <v>0</v>
      </c>
      <c r="N39" s="19">
        <f>IF(A39=Paramètres!$B$6,'1- Résultats_élèves'!D39,0)</f>
        <v>0</v>
      </c>
      <c r="O39" s="17" t="str">
        <f>IF(A39=Paramètres!$B$7,1,"0")</f>
        <v>0</v>
      </c>
      <c r="P39" s="19">
        <f>IF(A39=Paramètres!$B$7,'1- Résultats_élèves'!D39,0)</f>
        <v>0</v>
      </c>
    </row>
    <row r="40" spans="1:16" ht="33" customHeight="1" x14ac:dyDescent="0.2">
      <c r="A40" s="103"/>
      <c r="B40" s="103"/>
      <c r="C40" s="104"/>
      <c r="D40" s="105"/>
      <c r="E40" s="103"/>
      <c r="F40" s="103"/>
      <c r="M40" s="17" t="str">
        <f>IF(A40=Paramètres!$B$6,1,"0")</f>
        <v>0</v>
      </c>
      <c r="N40" s="19">
        <f>IF(A40=Paramètres!$B$6,'1- Résultats_élèves'!D40,0)</f>
        <v>0</v>
      </c>
      <c r="O40" s="17" t="str">
        <f>IF(A40=Paramètres!$B$7,1,"0")</f>
        <v>0</v>
      </c>
      <c r="P40" s="19">
        <f>IF(A40=Paramètres!$B$7,'1- Résultats_élèves'!D40,0)</f>
        <v>0</v>
      </c>
    </row>
    <row r="41" spans="1:16" x14ac:dyDescent="0.2">
      <c r="M41" s="17" t="str">
        <f>IF(A41=Paramètres!$B$6,1,"0")</f>
        <v>0</v>
      </c>
      <c r="N41" s="19">
        <f>IF(A41=Paramètres!$B$6,'1- Résultats_élèves'!D41,0)</f>
        <v>0</v>
      </c>
      <c r="O41" s="17" t="str">
        <f>IF(A41=Paramètres!$B$7,1,"0")</f>
        <v>0</v>
      </c>
      <c r="P41" s="19">
        <f>IF(A41=Paramètres!$B$7,'1- Résultats_élèves'!D41,0)</f>
        <v>0</v>
      </c>
    </row>
    <row r="42" spans="1:16" x14ac:dyDescent="0.2">
      <c r="M42" s="17" t="str">
        <f>IF(A42=Paramètres!$B$6,1,"0")</f>
        <v>0</v>
      </c>
      <c r="N42" s="19">
        <f>IF(A42=Paramètres!$B$6,'1- Résultats_élèves'!D42,0)</f>
        <v>0</v>
      </c>
      <c r="O42" s="17" t="str">
        <f>IF(A42=Paramètres!$B$7,1,"0")</f>
        <v>0</v>
      </c>
      <c r="P42" s="19">
        <f>IF(A42=Paramètres!$B$7,'1- Résultats_élèves'!D42,0)</f>
        <v>0</v>
      </c>
    </row>
    <row r="43" spans="1:16" x14ac:dyDescent="0.2">
      <c r="M43" s="17" t="str">
        <f>IF(A43=Paramètres!$B$6,1,"0")</f>
        <v>0</v>
      </c>
      <c r="N43" s="19">
        <f>IF(A43=Paramètres!$B$6,'1- Résultats_élèves'!D43,0)</f>
        <v>0</v>
      </c>
      <c r="O43" s="17" t="str">
        <f>IF(A43=Paramètres!$B$7,1,"0")</f>
        <v>0</v>
      </c>
      <c r="P43" s="19">
        <f>IF(A43=Paramètres!$B$7,'1- Résultats_élèves'!D43,0)</f>
        <v>0</v>
      </c>
    </row>
    <row r="44" spans="1:16" x14ac:dyDescent="0.2">
      <c r="M44" s="17" t="str">
        <f>IF(A44=Paramètres!$B$6,1,"0")</f>
        <v>0</v>
      </c>
      <c r="N44" s="19">
        <f>IF(A44=Paramètres!$B$6,'1- Résultats_élèves'!D44,0)</f>
        <v>0</v>
      </c>
      <c r="O44" s="17" t="str">
        <f>IF(A44=Paramètres!$B$7,1,"0")</f>
        <v>0</v>
      </c>
      <c r="P44" s="19">
        <f>IF(A44=Paramètres!$B$7,'1- Résultats_élèves'!D44,0)</f>
        <v>0</v>
      </c>
    </row>
    <row r="45" spans="1:16" x14ac:dyDescent="0.2">
      <c r="M45" s="17" t="str">
        <f>IF(A45=Paramètres!$B$6,1,"0")</f>
        <v>0</v>
      </c>
      <c r="N45" s="19">
        <f>IF(A45=Paramètres!$B$6,'1- Résultats_élèves'!D45,0)</f>
        <v>0</v>
      </c>
      <c r="O45" s="17" t="str">
        <f>IF(A45=Paramètres!$B$7,1,"0")</f>
        <v>0</v>
      </c>
      <c r="P45" s="19">
        <f>IF(A45=Paramètres!$B$7,'1- Résultats_élèves'!D45,0)</f>
        <v>0</v>
      </c>
    </row>
    <row r="46" spans="1:16" x14ac:dyDescent="0.2">
      <c r="M46" s="17" t="str">
        <f>IF(A46=Paramètres!$B$6,1,"0")</f>
        <v>0</v>
      </c>
      <c r="N46" s="19">
        <f>IF(A46=Paramètres!$B$6,'1- Résultats_élèves'!D46,0)</f>
        <v>0</v>
      </c>
      <c r="O46" s="17" t="str">
        <f>IF(A46=Paramètres!$B$7,1,"0")</f>
        <v>0</v>
      </c>
      <c r="P46" s="19">
        <f>IF(A46=Paramètres!$B$7,'1- Résultats_élèves'!D46,0)</f>
        <v>0</v>
      </c>
    </row>
  </sheetData>
  <sheetProtection algorithmName="SHA-512" hashValue="tRjTHrBRMVJ7fWGgj5AotmZ3CEQFUPVwCSoPicvVFCJmXdrdxUZhGS/Dy/yrEp5TNQ1qoKOGY25tnVAKWvMO+g==" saltValue="iTa0U7tSog21a0jApHoP9A==" spinCount="100000" sheet="1" objects="1" scenarios="1" selectLockedCells="1"/>
  <autoFilter ref="A4:F4" xr:uid="{A36CBBAB-1D98-5E4D-ABFD-33E870B68500}">
    <sortState xmlns:xlrd2="http://schemas.microsoft.com/office/spreadsheetml/2017/richdata2" ref="A5:F16">
      <sortCondition ref="B4:B16"/>
    </sortState>
  </autoFilter>
  <mergeCells count="3">
    <mergeCell ref="A1:N1"/>
    <mergeCell ref="H4:I4"/>
    <mergeCell ref="A2:N2"/>
  </mergeCells>
  <phoneticPr fontId="10" type="noConversion"/>
  <dataValidations count="4">
    <dataValidation type="list" allowBlank="1" showInputMessage="1" showErrorMessage="1" sqref="A5:A40" xr:uid="{DE87E398-7ED8-F940-BEAF-EEC4941F829B}">
      <formula1>"2025-2026,2024-2025"</formula1>
    </dataValidation>
    <dataValidation type="list" allowBlank="1" showInputMessage="1" showErrorMessage="1" sqref="B5:B40" xr:uid="{5DFF89A2-494A-5C4B-A4D9-673FB6DB240D}">
      <formula1>"--, Cycle 2 , Cycle 3, CP, CE1,CE2,CM1,CM2"</formula1>
    </dataValidation>
    <dataValidation type="list" allowBlank="1" showInputMessage="1" showErrorMessage="1" sqref="E5:E40" xr:uid="{B780E92D-D46D-394C-A612-85F13E482889}">
      <formula1>"---,Eval nationales"</formula1>
    </dataValidation>
    <dataValidation type="list" allowBlank="1" showInputMessage="1" showErrorMessage="1" sqref="C5:C40" xr:uid="{12FF0FB0-E2A5-D24D-816F-1D48E1DA9E00}">
      <formula1>"--- , Résolution de prbs , Comparer des nombres , Calculer : poser et en ligne , Comprendre des mots , Reconnaitre des lettres , Ecrire des mots dictés , Reconnaitre les constituants de la phrase , Lire : compréhension(seul) , Lire à voix haute"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F7030-4D50-1646-8A30-F55F0819293C}">
  <dimension ref="A1:P40"/>
  <sheetViews>
    <sheetView showGridLines="0" zoomScaleNormal="100" workbookViewId="0">
      <selection activeCell="H11" sqref="H11"/>
    </sheetView>
  </sheetViews>
  <sheetFormatPr baseColWidth="10" defaultRowHeight="16" x14ac:dyDescent="0.2"/>
  <cols>
    <col min="1" max="2" width="21.1640625" customWidth="1"/>
    <col min="3" max="3" width="28.6640625" customWidth="1"/>
    <col min="4" max="4" width="18.33203125" customWidth="1"/>
    <col min="5" max="7" width="10.1640625" customWidth="1"/>
    <col min="8" max="8" width="68.6640625" customWidth="1"/>
    <col min="12" max="12" width="10.83203125" customWidth="1"/>
  </cols>
  <sheetData>
    <row r="1" spans="1:16" ht="27" customHeight="1" x14ac:dyDescent="0.2">
      <c r="A1" s="169" t="s">
        <v>94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</row>
    <row r="2" spans="1:16" ht="20" customHeight="1" x14ac:dyDescent="0.2">
      <c r="A2" s="168" t="s">
        <v>228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16" x14ac:dyDescent="0.2">
      <c r="A3" s="36"/>
      <c r="B3" s="36"/>
      <c r="C3" s="2"/>
      <c r="D3" s="2"/>
      <c r="E3" s="2"/>
      <c r="F3" s="2"/>
      <c r="G3" s="2"/>
      <c r="H3" s="2"/>
      <c r="I3" s="2"/>
      <c r="J3" s="2"/>
      <c r="K3" s="2"/>
    </row>
    <row r="4" spans="1:16" s="17" customFormat="1" ht="36" customHeight="1" x14ac:dyDescent="0.2">
      <c r="A4" s="18" t="s">
        <v>180</v>
      </c>
      <c r="B4" s="18" t="s">
        <v>50</v>
      </c>
      <c r="C4" s="18" t="s">
        <v>92</v>
      </c>
      <c r="D4" s="18" t="s">
        <v>93</v>
      </c>
      <c r="E4" s="18" t="s">
        <v>182</v>
      </c>
      <c r="F4" s="18" t="s">
        <v>183</v>
      </c>
      <c r="G4" s="54" t="s">
        <v>184</v>
      </c>
      <c r="H4" s="26" t="s">
        <v>134</v>
      </c>
    </row>
    <row r="5" spans="1:16" ht="45" customHeight="1" x14ac:dyDescent="0.2">
      <c r="A5" s="103" t="s">
        <v>174</v>
      </c>
      <c r="B5" s="103" t="s">
        <v>120</v>
      </c>
      <c r="C5" s="98" t="s">
        <v>121</v>
      </c>
      <c r="D5" s="103" t="s">
        <v>122</v>
      </c>
      <c r="E5" s="107">
        <v>2</v>
      </c>
      <c r="F5" s="107">
        <v>2</v>
      </c>
      <c r="G5" s="107">
        <v>1</v>
      </c>
      <c r="H5" s="108" t="s">
        <v>136</v>
      </c>
      <c r="I5" t="s">
        <v>126</v>
      </c>
      <c r="L5" s="32"/>
    </row>
    <row r="6" spans="1:16" ht="82" customHeight="1" x14ac:dyDescent="0.2">
      <c r="A6" s="103" t="s">
        <v>174</v>
      </c>
      <c r="B6" s="103" t="s">
        <v>112</v>
      </c>
      <c r="C6" s="108" t="s">
        <v>127</v>
      </c>
      <c r="D6" s="103" t="s">
        <v>115</v>
      </c>
      <c r="E6" s="107">
        <v>2</v>
      </c>
      <c r="F6" s="107">
        <v>3</v>
      </c>
      <c r="G6" s="107">
        <v>1</v>
      </c>
      <c r="H6" s="108" t="s">
        <v>135</v>
      </c>
      <c r="I6" t="s">
        <v>126</v>
      </c>
    </row>
    <row r="7" spans="1:16" ht="84" customHeight="1" x14ac:dyDescent="0.2">
      <c r="A7" s="103"/>
      <c r="B7" s="103"/>
      <c r="C7" s="108"/>
      <c r="D7" s="103"/>
      <c r="E7" s="107"/>
      <c r="F7" s="107"/>
      <c r="G7" s="107"/>
      <c r="H7" s="108"/>
      <c r="I7" t="s">
        <v>126</v>
      </c>
      <c r="L7" s="52"/>
    </row>
    <row r="8" spans="1:16" ht="45" customHeight="1" x14ac:dyDescent="0.2">
      <c r="A8" s="103"/>
      <c r="B8" s="103"/>
      <c r="C8" s="108"/>
      <c r="D8" s="103"/>
      <c r="E8" s="107"/>
      <c r="F8" s="107"/>
      <c r="G8" s="107"/>
      <c r="H8" s="108"/>
      <c r="I8" t="s">
        <v>126</v>
      </c>
    </row>
    <row r="9" spans="1:16" ht="45" customHeight="1" x14ac:dyDescent="0.2">
      <c r="A9" s="103"/>
      <c r="B9" s="103"/>
      <c r="C9" s="98"/>
      <c r="D9" s="103"/>
      <c r="E9" s="107"/>
      <c r="F9" s="107"/>
      <c r="G9" s="107"/>
      <c r="H9" s="98"/>
      <c r="I9" t="s">
        <v>126</v>
      </c>
    </row>
    <row r="10" spans="1:16" ht="45" customHeight="1" x14ac:dyDescent="0.2">
      <c r="A10" s="103"/>
      <c r="B10" s="103"/>
      <c r="C10" s="98"/>
      <c r="D10" s="103"/>
      <c r="E10" s="107"/>
      <c r="F10" s="107"/>
      <c r="G10" s="107"/>
      <c r="H10" s="98"/>
      <c r="I10" t="s">
        <v>126</v>
      </c>
    </row>
    <row r="11" spans="1:16" ht="45" customHeight="1" x14ac:dyDescent="0.2">
      <c r="A11" s="103"/>
      <c r="B11" s="103"/>
      <c r="C11" s="98"/>
      <c r="D11" s="103"/>
      <c r="E11" s="107"/>
      <c r="F11" s="107"/>
      <c r="G11" s="107"/>
      <c r="H11" s="98"/>
      <c r="I11" t="s">
        <v>126</v>
      </c>
    </row>
    <row r="12" spans="1:16" ht="45" customHeight="1" x14ac:dyDescent="0.2">
      <c r="A12" s="103"/>
      <c r="B12" s="103"/>
      <c r="C12" s="98"/>
      <c r="D12" s="103"/>
      <c r="E12" s="107"/>
      <c r="F12" s="107"/>
      <c r="G12" s="107"/>
      <c r="H12" s="98"/>
      <c r="I12" t="s">
        <v>126</v>
      </c>
    </row>
    <row r="13" spans="1:16" ht="45" customHeight="1" x14ac:dyDescent="0.2">
      <c r="A13" s="103"/>
      <c r="B13" s="103"/>
      <c r="C13" s="98"/>
      <c r="D13" s="103"/>
      <c r="E13" s="107"/>
      <c r="F13" s="107"/>
      <c r="G13" s="107"/>
      <c r="H13" s="98"/>
      <c r="I13" t="s">
        <v>126</v>
      </c>
    </row>
    <row r="14" spans="1:16" ht="45" customHeight="1" x14ac:dyDescent="0.2">
      <c r="A14" s="103"/>
      <c r="B14" s="103"/>
      <c r="C14" s="98"/>
      <c r="D14" s="103"/>
      <c r="E14" s="107"/>
      <c r="F14" s="107"/>
      <c r="G14" s="107"/>
      <c r="H14" s="98"/>
      <c r="I14" t="s">
        <v>126</v>
      </c>
    </row>
    <row r="15" spans="1:16" ht="45" customHeight="1" x14ac:dyDescent="0.2">
      <c r="A15" s="103"/>
      <c r="B15" s="103"/>
      <c r="C15" s="98"/>
      <c r="D15" s="103"/>
      <c r="E15" s="107"/>
      <c r="F15" s="107"/>
      <c r="G15" s="107"/>
      <c r="H15" s="98"/>
      <c r="I15" t="s">
        <v>126</v>
      </c>
    </row>
    <row r="16" spans="1:16" ht="45" customHeight="1" x14ac:dyDescent="0.2">
      <c r="A16" s="103"/>
      <c r="B16" s="103"/>
      <c r="C16" s="98"/>
      <c r="D16" s="103"/>
      <c r="E16" s="107"/>
      <c r="F16" s="107"/>
      <c r="G16" s="107"/>
      <c r="H16" s="98"/>
      <c r="I16" t="s">
        <v>126</v>
      </c>
    </row>
    <row r="17" spans="1:9" ht="45" customHeight="1" x14ac:dyDescent="0.2">
      <c r="A17" s="103"/>
      <c r="B17" s="103"/>
      <c r="C17" s="98"/>
      <c r="D17" s="103"/>
      <c r="E17" s="107"/>
      <c r="F17" s="107"/>
      <c r="G17" s="107"/>
      <c r="H17" s="98"/>
      <c r="I17" t="s">
        <v>126</v>
      </c>
    </row>
    <row r="18" spans="1:9" ht="45" customHeight="1" x14ac:dyDescent="0.2">
      <c r="A18" s="103"/>
      <c r="B18" s="103"/>
      <c r="C18" s="98"/>
      <c r="D18" s="103"/>
      <c r="E18" s="107"/>
      <c r="F18" s="107"/>
      <c r="G18" s="107"/>
      <c r="H18" s="98"/>
      <c r="I18" t="s">
        <v>126</v>
      </c>
    </row>
    <row r="19" spans="1:9" ht="45" customHeight="1" x14ac:dyDescent="0.2">
      <c r="A19" s="103"/>
      <c r="B19" s="103"/>
      <c r="C19" s="98"/>
      <c r="D19" s="103"/>
      <c r="E19" s="107"/>
      <c r="F19" s="107"/>
      <c r="G19" s="107"/>
      <c r="H19" s="98"/>
      <c r="I19" t="s">
        <v>126</v>
      </c>
    </row>
    <row r="20" spans="1:9" ht="45" customHeight="1" x14ac:dyDescent="0.2">
      <c r="A20" s="103"/>
      <c r="B20" s="103"/>
      <c r="C20" s="98"/>
      <c r="D20" s="103"/>
      <c r="E20" s="107"/>
      <c r="F20" s="107"/>
      <c r="G20" s="107"/>
      <c r="H20" s="98"/>
      <c r="I20" t="s">
        <v>126</v>
      </c>
    </row>
    <row r="21" spans="1:9" ht="45" customHeight="1" x14ac:dyDescent="0.2">
      <c r="A21" s="103"/>
      <c r="B21" s="103"/>
      <c r="C21" s="98"/>
      <c r="D21" s="103"/>
      <c r="E21" s="107"/>
      <c r="F21" s="107"/>
      <c r="G21" s="107"/>
      <c r="H21" s="98"/>
      <c r="I21" t="s">
        <v>126</v>
      </c>
    </row>
    <row r="22" spans="1:9" ht="45" customHeight="1" x14ac:dyDescent="0.2">
      <c r="A22" s="103"/>
      <c r="B22" s="103"/>
      <c r="C22" s="98"/>
      <c r="D22" s="103"/>
      <c r="E22" s="107"/>
      <c r="F22" s="107"/>
      <c r="G22" s="107"/>
      <c r="H22" s="98"/>
      <c r="I22" t="s">
        <v>126</v>
      </c>
    </row>
    <row r="23" spans="1:9" ht="45" customHeight="1" x14ac:dyDescent="0.2">
      <c r="A23" s="103"/>
      <c r="B23" s="103"/>
      <c r="C23" s="98"/>
      <c r="D23" s="103"/>
      <c r="E23" s="107"/>
      <c r="F23" s="107"/>
      <c r="G23" s="107"/>
      <c r="H23" s="98"/>
      <c r="I23" t="s">
        <v>126</v>
      </c>
    </row>
    <row r="24" spans="1:9" ht="45" customHeight="1" x14ac:dyDescent="0.2">
      <c r="A24" s="103"/>
      <c r="B24" s="103"/>
      <c r="C24" s="98"/>
      <c r="D24" s="103"/>
      <c r="E24" s="107"/>
      <c r="F24" s="107"/>
      <c r="G24" s="107"/>
      <c r="H24" s="98"/>
      <c r="I24" t="s">
        <v>126</v>
      </c>
    </row>
    <row r="25" spans="1:9" ht="45" customHeight="1" x14ac:dyDescent="0.2">
      <c r="A25" s="103"/>
      <c r="B25" s="103"/>
      <c r="C25" s="98"/>
      <c r="D25" s="103"/>
      <c r="E25" s="107"/>
      <c r="F25" s="107"/>
      <c r="G25" s="107"/>
      <c r="H25" s="98"/>
      <c r="I25" t="s">
        <v>126</v>
      </c>
    </row>
    <row r="26" spans="1:9" ht="45" customHeight="1" x14ac:dyDescent="0.2">
      <c r="A26" s="103"/>
      <c r="B26" s="103"/>
      <c r="C26" s="98"/>
      <c r="D26" s="103"/>
      <c r="E26" s="107"/>
      <c r="F26" s="107"/>
      <c r="G26" s="107"/>
      <c r="H26" s="98"/>
      <c r="I26" t="s">
        <v>126</v>
      </c>
    </row>
    <row r="27" spans="1:9" ht="45" customHeight="1" x14ac:dyDescent="0.2">
      <c r="A27" s="103"/>
      <c r="B27" s="103"/>
      <c r="C27" s="98"/>
      <c r="D27" s="103"/>
      <c r="E27" s="107"/>
      <c r="F27" s="107"/>
      <c r="G27" s="107"/>
      <c r="H27" s="98"/>
      <c r="I27" t="s">
        <v>126</v>
      </c>
    </row>
    <row r="28" spans="1:9" ht="45" customHeight="1" x14ac:dyDescent="0.2">
      <c r="A28" s="103"/>
      <c r="B28" s="103"/>
      <c r="C28" s="98"/>
      <c r="D28" s="103"/>
      <c r="E28" s="107"/>
      <c r="F28" s="107"/>
      <c r="G28" s="107"/>
      <c r="H28" s="98"/>
      <c r="I28" t="s">
        <v>126</v>
      </c>
    </row>
    <row r="29" spans="1:9" ht="45" customHeight="1" x14ac:dyDescent="0.2">
      <c r="A29" s="103"/>
      <c r="B29" s="103"/>
      <c r="C29" s="98"/>
      <c r="D29" s="103"/>
      <c r="E29" s="107"/>
      <c r="F29" s="107"/>
      <c r="G29" s="107"/>
      <c r="H29" s="98"/>
      <c r="I29" t="s">
        <v>126</v>
      </c>
    </row>
    <row r="30" spans="1:9" ht="45" customHeight="1" x14ac:dyDescent="0.2">
      <c r="A30" s="103"/>
      <c r="B30" s="103"/>
      <c r="C30" s="98"/>
      <c r="D30" s="103"/>
      <c r="E30" s="107"/>
      <c r="F30" s="107"/>
      <c r="G30" s="107"/>
      <c r="H30" s="98"/>
      <c r="I30" t="s">
        <v>126</v>
      </c>
    </row>
    <row r="31" spans="1:9" ht="45" customHeight="1" x14ac:dyDescent="0.2">
      <c r="A31" s="103"/>
      <c r="B31" s="103"/>
      <c r="C31" s="98"/>
      <c r="D31" s="103"/>
      <c r="E31" s="107"/>
      <c r="F31" s="107"/>
      <c r="G31" s="107"/>
      <c r="H31" s="98"/>
      <c r="I31" t="s">
        <v>126</v>
      </c>
    </row>
    <row r="32" spans="1:9" ht="45" customHeight="1" x14ac:dyDescent="0.2">
      <c r="A32" s="103"/>
      <c r="B32" s="103"/>
      <c r="C32" s="98"/>
      <c r="D32" s="103"/>
      <c r="E32" s="107"/>
      <c r="F32" s="107"/>
      <c r="G32" s="107"/>
      <c r="H32" s="98"/>
      <c r="I32" t="s">
        <v>126</v>
      </c>
    </row>
    <row r="33" spans="1:9" ht="45" customHeight="1" x14ac:dyDescent="0.2">
      <c r="A33" s="103"/>
      <c r="B33" s="103"/>
      <c r="C33" s="98"/>
      <c r="D33" s="103"/>
      <c r="E33" s="107"/>
      <c r="F33" s="107"/>
      <c r="G33" s="107"/>
      <c r="H33" s="98"/>
      <c r="I33" t="s">
        <v>126</v>
      </c>
    </row>
    <row r="34" spans="1:9" ht="45" customHeight="1" x14ac:dyDescent="0.2">
      <c r="A34" s="103"/>
      <c r="B34" s="103"/>
      <c r="C34" s="98"/>
      <c r="D34" s="103"/>
      <c r="E34" s="107"/>
      <c r="F34" s="107"/>
      <c r="G34" s="107"/>
      <c r="H34" s="98"/>
      <c r="I34" t="s">
        <v>126</v>
      </c>
    </row>
    <row r="35" spans="1:9" ht="45" customHeight="1" x14ac:dyDescent="0.2">
      <c r="A35" s="103"/>
      <c r="B35" s="103"/>
      <c r="C35" s="98"/>
      <c r="D35" s="103"/>
      <c r="E35" s="107"/>
      <c r="F35" s="107"/>
      <c r="G35" s="107"/>
      <c r="H35" s="98"/>
      <c r="I35" t="s">
        <v>126</v>
      </c>
    </row>
    <row r="36" spans="1:9" ht="45" customHeight="1" x14ac:dyDescent="0.2">
      <c r="A36" s="103"/>
      <c r="B36" s="103"/>
      <c r="C36" s="98"/>
      <c r="D36" s="103"/>
      <c r="E36" s="107"/>
      <c r="F36" s="107"/>
      <c r="G36" s="107"/>
      <c r="H36" s="98"/>
      <c r="I36" t="s">
        <v>126</v>
      </c>
    </row>
    <row r="37" spans="1:9" ht="45" customHeight="1" x14ac:dyDescent="0.2">
      <c r="A37" s="103"/>
      <c r="B37" s="103"/>
      <c r="C37" s="98"/>
      <c r="D37" s="103"/>
      <c r="E37" s="107"/>
      <c r="F37" s="107"/>
      <c r="G37" s="107"/>
      <c r="H37" s="98"/>
      <c r="I37" t="s">
        <v>126</v>
      </c>
    </row>
    <row r="38" spans="1:9" ht="45" customHeight="1" x14ac:dyDescent="0.2">
      <c r="A38" s="103"/>
      <c r="B38" s="103"/>
      <c r="C38" s="98"/>
      <c r="D38" s="103"/>
      <c r="E38" s="107"/>
      <c r="F38" s="107"/>
      <c r="G38" s="107"/>
      <c r="H38" s="98"/>
      <c r="I38" t="s">
        <v>126</v>
      </c>
    </row>
    <row r="39" spans="1:9" ht="45" customHeight="1" x14ac:dyDescent="0.2">
      <c r="A39" s="103"/>
      <c r="B39" s="103"/>
      <c r="C39" s="98"/>
      <c r="D39" s="103"/>
      <c r="E39" s="107"/>
      <c r="F39" s="107"/>
      <c r="G39" s="107"/>
      <c r="H39" s="98"/>
      <c r="I39" t="s">
        <v>126</v>
      </c>
    </row>
    <row r="40" spans="1:9" ht="45" customHeight="1" x14ac:dyDescent="0.2">
      <c r="A40" s="103"/>
      <c r="B40" s="103"/>
      <c r="C40" s="98"/>
      <c r="D40" s="103"/>
      <c r="E40" s="107"/>
      <c r="F40" s="107"/>
      <c r="G40" s="107"/>
      <c r="H40" s="98"/>
      <c r="I40" t="s">
        <v>126</v>
      </c>
    </row>
  </sheetData>
  <sheetProtection algorithmName="SHA-512" hashValue="/sQmFsG90kobFzdHnrjv/28qAATAdiS2L071xv8oxCUnrc36VcJ6vlePzAs6jpxHefsV8HMbV8ShWRIwYlrKTw==" saltValue="imPCrnEO4TNFInRZHJQzuw==" spinCount="100000" sheet="1" objects="1" scenarios="1" selectLockedCells="1"/>
  <autoFilter ref="A4:H4" xr:uid="{CBDF7030-4D50-1646-8A30-F55F0819293C}">
    <filterColumn colId="7" showButton="0"/>
    <sortState xmlns:xlrd2="http://schemas.microsoft.com/office/spreadsheetml/2017/richdata2" ref="A5:H40">
      <sortCondition ref="G4:G40"/>
    </sortState>
  </autoFilter>
  <mergeCells count="2">
    <mergeCell ref="A1:P1"/>
    <mergeCell ref="A2:P2"/>
  </mergeCells>
  <conditionalFormatting sqref="G8:G40">
    <cfRule type="cellIs" dxfId="12" priority="1" operator="equal">
      <formula>"🟢"</formula>
    </cfRule>
    <cfRule type="cellIs" dxfId="11" priority="2" operator="equal">
      <formula>"🟠"</formula>
    </cfRule>
    <cfRule type="cellIs" dxfId="10" priority="3" operator="equal">
      <formula>"🔴"</formula>
    </cfRule>
  </conditionalFormatting>
  <dataValidations count="1">
    <dataValidation allowBlank="1" showDropDown="1" showInputMessage="1" showErrorMessage="1" sqref="G8:G40" xr:uid="{530167A0-3E0F-234A-BAC1-638E15CDB75D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61F0891-E9C8-8648-B7B6-A881BB40E120}">
          <x14:formula1>
            <xm:f>Paramètres!$B$17:$B$20</xm:f>
          </x14:formula1>
          <xm:sqref>E5:G7</xm:sqref>
        </x14:dataValidation>
        <x14:dataValidation type="list" allowBlank="1" showInputMessage="1" showErrorMessage="1" xr:uid="{346BA72D-0CA7-7845-81A5-083F8A1ABA39}">
          <x14:formula1>
            <xm:f>Paramètres!$B$34:$B$37</xm:f>
          </x14:formula1>
          <xm:sqref>A5:A40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3C85-0167-1042-B959-5C0E238AC5B2}">
  <dimension ref="A1:M30"/>
  <sheetViews>
    <sheetView showGridLines="0" topLeftCell="A4" zoomScaleNormal="100" workbookViewId="0">
      <selection activeCell="E12" sqref="E12"/>
    </sheetView>
  </sheetViews>
  <sheetFormatPr baseColWidth="10" defaultRowHeight="16" x14ac:dyDescent="0.2"/>
  <cols>
    <col min="1" max="1" width="29.6640625" customWidth="1"/>
    <col min="2" max="2" width="19.33203125" customWidth="1"/>
    <col min="3" max="3" width="19.5" customWidth="1"/>
    <col min="4" max="4" width="22.5" customWidth="1"/>
    <col min="5" max="5" width="50" customWidth="1"/>
  </cols>
  <sheetData>
    <row r="1" spans="1:13" ht="27" customHeight="1" x14ac:dyDescent="0.2">
      <c r="A1" s="169" t="s">
        <v>107</v>
      </c>
      <c r="B1" s="169"/>
      <c r="C1" s="169"/>
      <c r="D1" s="169"/>
      <c r="E1" s="169"/>
      <c r="F1" s="169"/>
      <c r="G1" s="169"/>
      <c r="H1" s="169"/>
      <c r="I1" s="29"/>
      <c r="J1" s="29"/>
      <c r="K1" s="29"/>
      <c r="L1" s="29"/>
      <c r="M1" s="29"/>
    </row>
    <row r="2" spans="1:13" x14ac:dyDescent="0.2">
      <c r="A2" s="168" t="s">
        <v>236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spans="1:13" x14ac:dyDescent="0.2">
      <c r="A3" s="2"/>
      <c r="B3" s="2"/>
      <c r="C3" s="2"/>
      <c r="D3" s="2"/>
      <c r="E3" s="2"/>
      <c r="F3" s="2"/>
      <c r="G3" s="2"/>
      <c r="H3" s="2"/>
    </row>
    <row r="4" spans="1:13" s="28" customFormat="1" ht="30" customHeight="1" x14ac:dyDescent="0.2">
      <c r="A4" s="27" t="s">
        <v>50</v>
      </c>
      <c r="B4" s="27" t="s">
        <v>108</v>
      </c>
      <c r="C4" s="27" t="s">
        <v>109</v>
      </c>
      <c r="D4" s="27" t="s">
        <v>110</v>
      </c>
      <c r="E4" s="27" t="s">
        <v>111</v>
      </c>
    </row>
    <row r="5" spans="1:13" ht="23" customHeight="1" x14ac:dyDescent="0.2">
      <c r="A5" s="109" t="s">
        <v>112</v>
      </c>
      <c r="B5" s="110" t="s">
        <v>103</v>
      </c>
      <c r="C5" s="110" t="s">
        <v>103</v>
      </c>
      <c r="D5" s="110" t="s">
        <v>103</v>
      </c>
      <c r="E5" s="109" t="s">
        <v>117</v>
      </c>
    </row>
    <row r="6" spans="1:13" ht="23" customHeight="1" x14ac:dyDescent="0.2">
      <c r="A6" s="109" t="s">
        <v>116</v>
      </c>
      <c r="B6" s="110" t="s">
        <v>237</v>
      </c>
      <c r="C6" s="110" t="s">
        <v>113</v>
      </c>
      <c r="D6" s="110" t="s">
        <v>113</v>
      </c>
      <c r="E6" s="109" t="s">
        <v>118</v>
      </c>
    </row>
    <row r="7" spans="1:13" ht="23" customHeight="1" x14ac:dyDescent="0.2">
      <c r="A7" s="109" t="s">
        <v>123</v>
      </c>
      <c r="B7" s="110" t="s">
        <v>114</v>
      </c>
      <c r="C7" s="110" t="s">
        <v>114</v>
      </c>
      <c r="D7" s="110" t="s">
        <v>114</v>
      </c>
      <c r="E7" s="109" t="s">
        <v>124</v>
      </c>
    </row>
    <row r="8" spans="1:13" ht="23" customHeight="1" x14ac:dyDescent="0.2">
      <c r="A8" s="109"/>
      <c r="B8" s="110"/>
      <c r="C8" s="110"/>
      <c r="D8" s="110"/>
      <c r="E8" s="109"/>
    </row>
    <row r="9" spans="1:13" ht="23" customHeight="1" x14ac:dyDescent="0.2">
      <c r="A9" s="109"/>
      <c r="B9" s="110"/>
      <c r="C9" s="110"/>
      <c r="D9" s="110"/>
      <c r="E9" s="109"/>
    </row>
    <row r="10" spans="1:13" ht="23" customHeight="1" x14ac:dyDescent="0.2">
      <c r="A10" s="109"/>
      <c r="B10" s="110"/>
      <c r="C10" s="110"/>
      <c r="D10" s="110"/>
      <c r="E10" s="109"/>
    </row>
    <row r="11" spans="1:13" ht="23" customHeight="1" x14ac:dyDescent="0.2">
      <c r="A11" s="109"/>
      <c r="B11" s="110"/>
      <c r="C11" s="110"/>
      <c r="D11" s="110"/>
      <c r="E11" s="109"/>
    </row>
    <row r="12" spans="1:13" ht="23" customHeight="1" x14ac:dyDescent="0.2">
      <c r="A12" s="109"/>
      <c r="B12" s="110"/>
      <c r="C12" s="110"/>
      <c r="D12" s="110"/>
      <c r="E12" s="109"/>
    </row>
    <row r="13" spans="1:13" ht="23" customHeight="1" x14ac:dyDescent="0.2">
      <c r="A13" s="109"/>
      <c r="B13" s="110"/>
      <c r="C13" s="110"/>
      <c r="D13" s="110"/>
      <c r="E13" s="109"/>
    </row>
    <row r="14" spans="1:13" ht="23" customHeight="1" x14ac:dyDescent="0.2">
      <c r="A14" s="109"/>
      <c r="B14" s="110"/>
      <c r="C14" s="110"/>
      <c r="D14" s="110"/>
      <c r="E14" s="109"/>
    </row>
    <row r="15" spans="1:13" ht="23" customHeight="1" x14ac:dyDescent="0.2">
      <c r="A15" s="109"/>
      <c r="B15" s="110"/>
      <c r="C15" s="110"/>
      <c r="D15" s="110"/>
      <c r="E15" s="109"/>
    </row>
    <row r="16" spans="1:13" ht="23" customHeight="1" x14ac:dyDescent="0.2">
      <c r="A16" s="109"/>
      <c r="B16" s="110"/>
      <c r="C16" s="110"/>
      <c r="D16" s="110"/>
      <c r="E16" s="109"/>
    </row>
    <row r="17" spans="1:5" ht="23" customHeight="1" x14ac:dyDescent="0.2">
      <c r="A17" s="109"/>
      <c r="B17" s="110"/>
      <c r="C17" s="110"/>
      <c r="D17" s="110"/>
      <c r="E17" s="109"/>
    </row>
    <row r="18" spans="1:5" ht="23" customHeight="1" x14ac:dyDescent="0.2">
      <c r="A18" s="109"/>
      <c r="B18" s="110"/>
      <c r="C18" s="110"/>
      <c r="D18" s="110"/>
      <c r="E18" s="109"/>
    </row>
    <row r="19" spans="1:5" ht="23" customHeight="1" x14ac:dyDescent="0.2">
      <c r="A19" s="109"/>
      <c r="B19" s="110"/>
      <c r="C19" s="110"/>
      <c r="D19" s="110"/>
      <c r="E19" s="109"/>
    </row>
    <row r="20" spans="1:5" ht="23" customHeight="1" x14ac:dyDescent="0.2">
      <c r="A20" s="109"/>
      <c r="B20" s="110"/>
      <c r="C20" s="110"/>
      <c r="D20" s="110"/>
      <c r="E20" s="109"/>
    </row>
    <row r="21" spans="1:5" ht="23" customHeight="1" x14ac:dyDescent="0.2">
      <c r="A21" s="109"/>
      <c r="B21" s="110"/>
      <c r="C21" s="110"/>
      <c r="D21" s="110"/>
      <c r="E21" s="109"/>
    </row>
    <row r="22" spans="1:5" ht="23" customHeight="1" x14ac:dyDescent="0.2">
      <c r="A22" s="109"/>
      <c r="B22" s="110"/>
      <c r="C22" s="110"/>
      <c r="D22" s="110"/>
      <c r="E22" s="109"/>
    </row>
    <row r="23" spans="1:5" ht="23" customHeight="1" x14ac:dyDescent="0.2">
      <c r="A23" s="109"/>
      <c r="B23" s="110"/>
      <c r="C23" s="110"/>
      <c r="D23" s="110"/>
      <c r="E23" s="109"/>
    </row>
    <row r="24" spans="1:5" ht="23" customHeight="1" x14ac:dyDescent="0.2">
      <c r="A24" s="109"/>
      <c r="B24" s="110"/>
      <c r="C24" s="110"/>
      <c r="D24" s="110"/>
      <c r="E24" s="109"/>
    </row>
    <row r="25" spans="1:5" ht="23" customHeight="1" x14ac:dyDescent="0.2">
      <c r="A25" s="109"/>
      <c r="B25" s="110"/>
      <c r="C25" s="110"/>
      <c r="D25" s="110"/>
      <c r="E25" s="109"/>
    </row>
    <row r="26" spans="1:5" ht="23" customHeight="1" x14ac:dyDescent="0.2">
      <c r="A26" s="109"/>
      <c r="B26" s="110"/>
      <c r="C26" s="110"/>
      <c r="D26" s="110"/>
      <c r="E26" s="109"/>
    </row>
    <row r="27" spans="1:5" ht="23" customHeight="1" x14ac:dyDescent="0.2">
      <c r="A27" s="109"/>
      <c r="B27" s="110"/>
      <c r="C27" s="110"/>
      <c r="D27" s="110"/>
      <c r="E27" s="109"/>
    </row>
    <row r="28" spans="1:5" ht="23" customHeight="1" x14ac:dyDescent="0.2">
      <c r="A28" s="109"/>
      <c r="B28" s="110"/>
      <c r="C28" s="110"/>
      <c r="D28" s="110"/>
      <c r="E28" s="109"/>
    </row>
    <row r="29" spans="1:5" ht="23" customHeight="1" x14ac:dyDescent="0.2">
      <c r="A29" s="109"/>
      <c r="B29" s="110"/>
      <c r="C29" s="110"/>
      <c r="D29" s="110"/>
      <c r="E29" s="109"/>
    </row>
    <row r="30" spans="1:5" ht="23" customHeight="1" x14ac:dyDescent="0.2">
      <c r="A30" s="109"/>
      <c r="B30" s="110"/>
      <c r="C30" s="110"/>
      <c r="D30" s="110"/>
      <c r="E30" s="109"/>
    </row>
  </sheetData>
  <sheetProtection algorithmName="SHA-512" hashValue="44QkvXRSsTC5qDf1QBSeIzbrUyRwGGIxpJkwm0oFCqn5eer1G6VnD4xEYv0s+Z2KsXVQrrEQM5ZdSQacTUZGjA==" saltValue="ptYJAkR76QszJDBbRcfh3A==" spinCount="100000" sheet="1" objects="1" scenarios="1" selectLockedCells="1"/>
  <autoFilter ref="A4:E4" xr:uid="{DA243C85-0167-1042-B959-5C0E238AC5B2}"/>
  <mergeCells count="2">
    <mergeCell ref="A2:M2"/>
    <mergeCell ref="A1:H1"/>
  </mergeCells>
  <conditionalFormatting sqref="B5:D30">
    <cfRule type="cellIs" dxfId="9" priority="5" operator="equal">
      <formula>"Oui"</formula>
    </cfRule>
    <cfRule type="cellIs" dxfId="8" priority="6" operator="equal">
      <formula>"En cours "</formula>
    </cfRule>
    <cfRule type="cellIs" dxfId="7" priority="7" operator="equal">
      <formula>"Non"</formula>
    </cfRule>
    <cfRule type="cellIs" dxfId="6" priority="8" operator="equal">
      <formula>"Partiel"</formula>
    </cfRule>
  </conditionalFormatting>
  <dataValidations count="2">
    <dataValidation type="list" allowBlank="1" showInputMessage="1" showErrorMessage="1" sqref="B5:D30" xr:uid="{CBC4E2A1-6BF3-124E-8247-1641A2E3178A}">
      <formula1>"---,Oui,En cours , Partiel,Non"</formula1>
    </dataValidation>
    <dataValidation allowBlank="1" showDropDown="1" showInputMessage="1" showErrorMessage="1" sqref="E5:E30" xr:uid="{F0B2EC73-8F60-EC49-8673-D5D19B419016}"/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17E9F-CBFA-0E46-97BE-007277EBCB4F}">
  <dimension ref="A1:Z51"/>
  <sheetViews>
    <sheetView showGridLines="0" zoomScaleNormal="100" workbookViewId="0">
      <selection activeCell="I6" sqref="I6"/>
    </sheetView>
  </sheetViews>
  <sheetFormatPr baseColWidth="10" defaultRowHeight="16" x14ac:dyDescent="0.2"/>
  <cols>
    <col min="1" max="2" width="21.33203125" customWidth="1"/>
    <col min="3" max="3" width="34.1640625" customWidth="1"/>
    <col min="4" max="4" width="15.6640625" customWidth="1"/>
    <col min="5" max="5" width="20.83203125" customWidth="1"/>
    <col min="6" max="6" width="41" customWidth="1"/>
    <col min="7" max="7" width="25.1640625" customWidth="1"/>
    <col min="8" max="8" width="19.83203125" customWidth="1"/>
    <col min="9" max="9" width="24.33203125" customWidth="1"/>
    <col min="26" max="26" width="10.83203125" hidden="1" customWidth="1"/>
  </cols>
  <sheetData>
    <row r="1" spans="1:26" ht="27" customHeight="1" x14ac:dyDescent="0.2">
      <c r="A1" s="169" t="s">
        <v>132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29"/>
      <c r="M1" s="29"/>
      <c r="N1" s="29"/>
      <c r="O1" s="29"/>
      <c r="P1" s="29"/>
    </row>
    <row r="2" spans="1:26" x14ac:dyDescent="0.2">
      <c r="A2" s="168" t="s">
        <v>133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26" s="17" customFormat="1" ht="26" customHeight="1" x14ac:dyDescent="0.2">
      <c r="A4" s="37" t="s">
        <v>67</v>
      </c>
      <c r="B4" s="37" t="s">
        <v>50</v>
      </c>
      <c r="C4" s="37" t="s">
        <v>92</v>
      </c>
      <c r="D4" s="37" t="s">
        <v>51</v>
      </c>
      <c r="E4" s="37" t="s">
        <v>235</v>
      </c>
      <c r="F4" s="60" t="s">
        <v>194</v>
      </c>
      <c r="G4" s="38" t="s">
        <v>231</v>
      </c>
      <c r="H4" s="37" t="s">
        <v>198</v>
      </c>
      <c r="I4" s="37" t="s">
        <v>199</v>
      </c>
    </row>
    <row r="5" spans="1:26" ht="51" x14ac:dyDescent="0.2">
      <c r="A5" s="39" t="str">
        <f>IF(OR('2- Analyse_stratégique'!A5="",'2- Analyse_stratégique'!A5=0),"",'2- Analyse_stratégique'!A5)</f>
        <v>1- Pédagogique</v>
      </c>
      <c r="B5" s="39" t="str">
        <f>IF(OR('2- Analyse_stratégique'!B5="",'2- Analyse_stratégique'!B5=0),"",'2- Analyse_stratégique'!B5)</f>
        <v>Calculer</v>
      </c>
      <c r="C5" s="40" t="str">
        <f>IF('2- Analyse_stratégique'!C5="","",'2- Analyse_stratégique'!C5)</f>
        <v>Techniques opératoires non maitrisées</v>
      </c>
      <c r="D5" s="56">
        <f>IF('2- Analyse_stratégique'!G5&gt;0,('2- Analyse_stratégique'!E5*'2- Analyse_stratégique'!F5)/'2- Analyse_stratégique'!G5,"")</f>
        <v>4</v>
      </c>
      <c r="E5" s="111" t="s">
        <v>197</v>
      </c>
      <c r="F5" s="112" t="s">
        <v>146</v>
      </c>
      <c r="G5" s="113" t="s">
        <v>113</v>
      </c>
      <c r="H5" s="114">
        <v>46084</v>
      </c>
      <c r="I5" s="114">
        <v>46086</v>
      </c>
      <c r="Z5">
        <f>IF($G5&lt;&gt;"Oui","",$D5+ROW()/100000)</f>
        <v>4.0000499999999999</v>
      </c>
    </row>
    <row r="6" spans="1:26" ht="34" x14ac:dyDescent="0.2">
      <c r="A6" s="39" t="str">
        <f>IF(OR('2- Analyse_stratégique'!A6="",'2- Analyse_stratégique'!A6=0),"",'2- Analyse_stratégique'!A6)</f>
        <v>1- Pédagogique</v>
      </c>
      <c r="B6" s="39" t="str">
        <f>IF(OR('2- Analyse_stratégique'!B6="",'2- Analyse_stratégique'!B6=0),"",'2- Analyse_stratégique'!B6)</f>
        <v>Calcul mental</v>
      </c>
      <c r="C6" s="40" t="str">
        <f>IF('2- Analyse_stratégique'!C6="","",'2- Analyse_stratégique'!C6)</f>
        <v>Erreurs de calcul dans les calculs posés et en ligne ; tables non sues</v>
      </c>
      <c r="D6" s="56">
        <f>IF('2- Analyse_stratégique'!G6&gt;0,('2- Analyse_stratégique'!E6*'2- Analyse_stratégique'!F6)/'2- Analyse_stratégique'!G6,"")</f>
        <v>6</v>
      </c>
      <c r="E6" s="111" t="s">
        <v>234</v>
      </c>
      <c r="F6" s="112" t="s">
        <v>119</v>
      </c>
      <c r="G6" s="113" t="s">
        <v>113</v>
      </c>
      <c r="H6" s="114"/>
      <c r="I6" s="114"/>
      <c r="Z6">
        <f t="shared" ref="Z6:Z51" si="0">IF($G6&lt;&gt;"Oui","",$D6+ROW()/100000)</f>
        <v>6.0000600000000004</v>
      </c>
    </row>
    <row r="7" spans="1:26" ht="17" x14ac:dyDescent="0.2">
      <c r="A7" s="39" t="str">
        <f>IF(OR('2- Analyse_stratégique'!A7="",'2- Analyse_stratégique'!A7=0),"",'2- Analyse_stratégique'!A7)</f>
        <v/>
      </c>
      <c r="B7" s="39" t="str">
        <f>IF(OR('2- Analyse_stratégique'!B7="",'2- Analyse_stratégique'!B7=0),"",'2- Analyse_stratégique'!B7)</f>
        <v/>
      </c>
      <c r="C7" s="40" t="str">
        <f>IF('2- Analyse_stratégique'!C7="","",'2- Analyse_stratégique'!C7)</f>
        <v/>
      </c>
      <c r="D7" s="56" t="str">
        <f>IF('2- Analyse_stratégique'!G7&gt;0,('2- Analyse_stratégique'!E7*'2- Analyse_stratégique'!F7)/'2- Analyse_stratégique'!G7,"")</f>
        <v/>
      </c>
      <c r="E7" s="111"/>
      <c r="F7" s="112"/>
      <c r="G7" s="113"/>
      <c r="H7" s="114"/>
      <c r="I7" s="114"/>
      <c r="Z7" t="str">
        <f t="shared" si="0"/>
        <v/>
      </c>
    </row>
    <row r="8" spans="1:26" ht="17" x14ac:dyDescent="0.2">
      <c r="A8" s="39" t="str">
        <f>IF(OR('2- Analyse_stratégique'!A8="",'2- Analyse_stratégique'!A8=0),"",'2- Analyse_stratégique'!A8)</f>
        <v/>
      </c>
      <c r="B8" s="39" t="str">
        <f>IF(OR('2- Analyse_stratégique'!B8="",'2- Analyse_stratégique'!B8=0),"",'2- Analyse_stratégique'!B8)</f>
        <v/>
      </c>
      <c r="C8" s="40" t="str">
        <f>IF('2- Analyse_stratégique'!C8="","",'2- Analyse_stratégique'!C8)</f>
        <v/>
      </c>
      <c r="D8" s="56" t="str">
        <f>IF('2- Analyse_stratégique'!G8&gt;0,('2- Analyse_stratégique'!E8*'2- Analyse_stratégique'!F8)/'2- Analyse_stratégique'!G8,"")</f>
        <v/>
      </c>
      <c r="E8" s="111"/>
      <c r="F8" s="112"/>
      <c r="G8" s="113"/>
      <c r="H8" s="114"/>
      <c r="I8" s="114"/>
      <c r="Z8" t="str">
        <f t="shared" si="0"/>
        <v/>
      </c>
    </row>
    <row r="9" spans="1:26" ht="17" x14ac:dyDescent="0.2">
      <c r="A9" s="39" t="str">
        <f>IF(OR('2- Analyse_stratégique'!A9="",'2- Analyse_stratégique'!A9=0),"",'2- Analyse_stratégique'!A9)</f>
        <v/>
      </c>
      <c r="B9" s="39" t="str">
        <f>IF(OR('2- Analyse_stratégique'!B9="",'2- Analyse_stratégique'!B9=0),"",'2- Analyse_stratégique'!B9)</f>
        <v/>
      </c>
      <c r="C9" s="40" t="str">
        <f>IF('2- Analyse_stratégique'!C9="","",'2- Analyse_stratégique'!C9)</f>
        <v/>
      </c>
      <c r="D9" s="56" t="str">
        <f>IF('2- Analyse_stratégique'!G9&gt;0,('2- Analyse_stratégique'!E9*'2- Analyse_stratégique'!F9)/'2- Analyse_stratégique'!G9,"")</f>
        <v/>
      </c>
      <c r="E9" s="111"/>
      <c r="F9" s="115"/>
      <c r="G9" s="113"/>
      <c r="H9" s="114"/>
      <c r="I9" s="114"/>
      <c r="Z9" t="str">
        <f t="shared" si="0"/>
        <v/>
      </c>
    </row>
    <row r="10" spans="1:26" ht="17" x14ac:dyDescent="0.2">
      <c r="A10" s="39" t="str">
        <f>IF(OR('2- Analyse_stratégique'!A10="",'2- Analyse_stratégique'!A10=0),"",'2- Analyse_stratégique'!A10)</f>
        <v/>
      </c>
      <c r="B10" s="39" t="str">
        <f>IF(OR('2- Analyse_stratégique'!B10="",'2- Analyse_stratégique'!B10=0),"",'2- Analyse_stratégique'!B10)</f>
        <v/>
      </c>
      <c r="C10" s="40" t="str">
        <f>IF('2- Analyse_stratégique'!C10="","",'2- Analyse_stratégique'!C10)</f>
        <v/>
      </c>
      <c r="D10" s="56" t="str">
        <f>IF('2- Analyse_stratégique'!G10&gt;0,('2- Analyse_stratégique'!E10*'2- Analyse_stratégique'!F10)/'2- Analyse_stratégique'!G10,"")</f>
        <v/>
      </c>
      <c r="E10" s="111"/>
      <c r="F10" s="115"/>
      <c r="G10" s="113"/>
      <c r="H10" s="114"/>
      <c r="I10" s="114"/>
      <c r="Z10" t="str">
        <f t="shared" si="0"/>
        <v/>
      </c>
    </row>
    <row r="11" spans="1:26" ht="17" x14ac:dyDescent="0.2">
      <c r="A11" s="39" t="str">
        <f>IF(OR('2- Analyse_stratégique'!A11="",'2- Analyse_stratégique'!A11=0),"",'2- Analyse_stratégique'!A11)</f>
        <v/>
      </c>
      <c r="B11" s="39" t="str">
        <f>IF(OR('2- Analyse_stratégique'!B11="",'2- Analyse_stratégique'!B11=0),"",'2- Analyse_stratégique'!B11)</f>
        <v/>
      </c>
      <c r="C11" s="40" t="str">
        <f>IF('2- Analyse_stratégique'!C11="","",'2- Analyse_stratégique'!C11)</f>
        <v/>
      </c>
      <c r="D11" s="56" t="str">
        <f>IF('2- Analyse_stratégique'!G11&gt;0,('2- Analyse_stratégique'!E11*'2- Analyse_stratégique'!F11)/'2- Analyse_stratégique'!G11,"")</f>
        <v/>
      </c>
      <c r="E11" s="111"/>
      <c r="F11" s="115"/>
      <c r="G11" s="113"/>
      <c r="H11" s="114"/>
      <c r="I11" s="114"/>
      <c r="Z11" t="str">
        <f t="shared" si="0"/>
        <v/>
      </c>
    </row>
    <row r="12" spans="1:26" ht="17" x14ac:dyDescent="0.2">
      <c r="A12" s="39" t="str">
        <f>IF(OR('2- Analyse_stratégique'!A12="",'2- Analyse_stratégique'!A12=0),"",'2- Analyse_stratégique'!A12)</f>
        <v/>
      </c>
      <c r="B12" s="39" t="str">
        <f>IF(OR('2- Analyse_stratégique'!B12="",'2- Analyse_stratégique'!B12=0),"",'2- Analyse_stratégique'!B12)</f>
        <v/>
      </c>
      <c r="C12" s="40" t="str">
        <f>IF('2- Analyse_stratégique'!C12="","",'2- Analyse_stratégique'!C12)</f>
        <v/>
      </c>
      <c r="D12" s="56" t="str">
        <f>IF('2- Analyse_stratégique'!G12&gt;0,('2- Analyse_stratégique'!E12*'2- Analyse_stratégique'!F12)/'2- Analyse_stratégique'!G12,"")</f>
        <v/>
      </c>
      <c r="E12" s="111"/>
      <c r="F12" s="115"/>
      <c r="G12" s="113"/>
      <c r="H12" s="114"/>
      <c r="I12" s="114"/>
      <c r="Z12" t="str">
        <f t="shared" si="0"/>
        <v/>
      </c>
    </row>
    <row r="13" spans="1:26" ht="17" x14ac:dyDescent="0.2">
      <c r="A13" s="39" t="str">
        <f>IF(OR('2- Analyse_stratégique'!A13="",'2- Analyse_stratégique'!A13=0),"",'2- Analyse_stratégique'!A13)</f>
        <v/>
      </c>
      <c r="B13" s="39" t="str">
        <f>IF(OR('2- Analyse_stratégique'!B13="",'2- Analyse_stratégique'!B13=0),"",'2- Analyse_stratégique'!B13)</f>
        <v/>
      </c>
      <c r="C13" s="40" t="str">
        <f>IF('2- Analyse_stratégique'!C13="","",'2- Analyse_stratégique'!C13)</f>
        <v/>
      </c>
      <c r="D13" s="56" t="str">
        <f>IF('2- Analyse_stratégique'!G13&gt;0,('2- Analyse_stratégique'!E13*'2- Analyse_stratégique'!F13)/'2- Analyse_stratégique'!G13,"")</f>
        <v/>
      </c>
      <c r="E13" s="111"/>
      <c r="F13" s="115"/>
      <c r="G13" s="113"/>
      <c r="H13" s="114"/>
      <c r="I13" s="114"/>
      <c r="Z13" t="str">
        <f t="shared" si="0"/>
        <v/>
      </c>
    </row>
    <row r="14" spans="1:26" ht="17" x14ac:dyDescent="0.2">
      <c r="A14" s="39" t="str">
        <f>IF(OR('2- Analyse_stratégique'!A14="",'2- Analyse_stratégique'!A14=0),"",'2- Analyse_stratégique'!A14)</f>
        <v/>
      </c>
      <c r="B14" s="39" t="str">
        <f>IF(OR('2- Analyse_stratégique'!B14="",'2- Analyse_stratégique'!B14=0),"",'2- Analyse_stratégique'!B14)</f>
        <v/>
      </c>
      <c r="C14" s="40" t="str">
        <f>IF('2- Analyse_stratégique'!C14="","",'2- Analyse_stratégique'!C14)</f>
        <v/>
      </c>
      <c r="D14" s="56" t="str">
        <f>IF('2- Analyse_stratégique'!G14&gt;0,('2- Analyse_stratégique'!E14*'2- Analyse_stratégique'!F14)/'2- Analyse_stratégique'!G14,"")</f>
        <v/>
      </c>
      <c r="E14" s="111"/>
      <c r="F14" s="115"/>
      <c r="G14" s="113"/>
      <c r="H14" s="114"/>
      <c r="I14" s="114"/>
      <c r="Z14" t="str">
        <f t="shared" si="0"/>
        <v/>
      </c>
    </row>
    <row r="15" spans="1:26" ht="17" x14ac:dyDescent="0.2">
      <c r="A15" s="39" t="str">
        <f>IF(OR('2- Analyse_stratégique'!A15="",'2- Analyse_stratégique'!A15=0),"",'2- Analyse_stratégique'!A15)</f>
        <v/>
      </c>
      <c r="B15" s="39" t="str">
        <f>IF(OR('2- Analyse_stratégique'!B15="",'2- Analyse_stratégique'!B15=0),"",'2- Analyse_stratégique'!B15)</f>
        <v/>
      </c>
      <c r="C15" s="40" t="str">
        <f>IF('2- Analyse_stratégique'!C15="","",'2- Analyse_stratégique'!C15)</f>
        <v/>
      </c>
      <c r="D15" s="56" t="str">
        <f>IF('2- Analyse_stratégique'!G15&gt;0,('2- Analyse_stratégique'!E15*'2- Analyse_stratégique'!F15)/'2- Analyse_stratégique'!G15,"")</f>
        <v/>
      </c>
      <c r="E15" s="111"/>
      <c r="F15" s="115"/>
      <c r="G15" s="113"/>
      <c r="H15" s="114"/>
      <c r="I15" s="114"/>
      <c r="Z15" t="str">
        <f t="shared" si="0"/>
        <v/>
      </c>
    </row>
    <row r="16" spans="1:26" ht="17" x14ac:dyDescent="0.2">
      <c r="A16" s="39" t="str">
        <f>IF(OR('2- Analyse_stratégique'!A16="",'2- Analyse_stratégique'!A16=0),"",'2- Analyse_stratégique'!A16)</f>
        <v/>
      </c>
      <c r="B16" s="39" t="str">
        <f>IF(OR('2- Analyse_stratégique'!B16="",'2- Analyse_stratégique'!B16=0),"",'2- Analyse_stratégique'!B16)</f>
        <v/>
      </c>
      <c r="C16" s="40" t="str">
        <f>IF('2- Analyse_stratégique'!C16="","",'2- Analyse_stratégique'!C16)</f>
        <v/>
      </c>
      <c r="D16" s="56" t="str">
        <f>IF('2- Analyse_stratégique'!G16&gt;0,('2- Analyse_stratégique'!E16*'2- Analyse_stratégique'!F16)/'2- Analyse_stratégique'!G16,"")</f>
        <v/>
      </c>
      <c r="E16" s="111"/>
      <c r="F16" s="115"/>
      <c r="G16" s="113"/>
      <c r="H16" s="114"/>
      <c r="I16" s="114"/>
      <c r="Z16" t="str">
        <f t="shared" si="0"/>
        <v/>
      </c>
    </row>
    <row r="17" spans="1:26" ht="17" x14ac:dyDescent="0.2">
      <c r="A17" s="39" t="str">
        <f>IF(OR('2- Analyse_stratégique'!A17="",'2- Analyse_stratégique'!A17=0),"",'2- Analyse_stratégique'!A17)</f>
        <v/>
      </c>
      <c r="B17" s="39" t="str">
        <f>IF(OR('2- Analyse_stratégique'!B17="",'2- Analyse_stratégique'!B17=0),"",'2- Analyse_stratégique'!B17)</f>
        <v/>
      </c>
      <c r="C17" s="40" t="str">
        <f>IF('2- Analyse_stratégique'!C17="","",'2- Analyse_stratégique'!C17)</f>
        <v/>
      </c>
      <c r="D17" s="56" t="str">
        <f>IF('2- Analyse_stratégique'!G17&gt;0,('2- Analyse_stratégique'!E17*'2- Analyse_stratégique'!F17)/'2- Analyse_stratégique'!G17,"")</f>
        <v/>
      </c>
      <c r="E17" s="111"/>
      <c r="F17" s="115"/>
      <c r="G17" s="113"/>
      <c r="H17" s="114"/>
      <c r="I17" s="114"/>
      <c r="Z17" t="str">
        <f t="shared" si="0"/>
        <v/>
      </c>
    </row>
    <row r="18" spans="1:26" ht="17" x14ac:dyDescent="0.2">
      <c r="A18" s="39" t="str">
        <f>IF(OR('2- Analyse_stratégique'!A18="",'2- Analyse_stratégique'!A18=0),"",'2- Analyse_stratégique'!A18)</f>
        <v/>
      </c>
      <c r="B18" s="39" t="str">
        <f>IF(OR('2- Analyse_stratégique'!B18="",'2- Analyse_stratégique'!B18=0),"",'2- Analyse_stratégique'!B18)</f>
        <v/>
      </c>
      <c r="C18" s="40" t="str">
        <f>IF('2- Analyse_stratégique'!C18="","",'2- Analyse_stratégique'!C18)</f>
        <v/>
      </c>
      <c r="D18" s="56" t="str">
        <f>IF('2- Analyse_stratégique'!G18&gt;0,('2- Analyse_stratégique'!E18*'2- Analyse_stratégique'!F18)/'2- Analyse_stratégique'!G18,"")</f>
        <v/>
      </c>
      <c r="E18" s="111"/>
      <c r="F18" s="115"/>
      <c r="G18" s="113"/>
      <c r="H18" s="114"/>
      <c r="I18" s="114"/>
      <c r="Z18" t="str">
        <f t="shared" si="0"/>
        <v/>
      </c>
    </row>
    <row r="19" spans="1:26" ht="17" x14ac:dyDescent="0.2">
      <c r="A19" s="39" t="str">
        <f>IF(OR('2- Analyse_stratégique'!A19="",'2- Analyse_stratégique'!A19=0),"",'2- Analyse_stratégique'!A19)</f>
        <v/>
      </c>
      <c r="B19" s="39" t="str">
        <f>IF(OR('2- Analyse_stratégique'!B19="",'2- Analyse_stratégique'!B19=0),"",'2- Analyse_stratégique'!B19)</f>
        <v/>
      </c>
      <c r="C19" s="40" t="str">
        <f>IF('2- Analyse_stratégique'!C19="","",'2- Analyse_stratégique'!C19)</f>
        <v/>
      </c>
      <c r="D19" s="56" t="str">
        <f>IF('2- Analyse_stratégique'!G19&gt;0,('2- Analyse_stratégique'!E19*'2- Analyse_stratégique'!F19)/'2- Analyse_stratégique'!G19,"")</f>
        <v/>
      </c>
      <c r="E19" s="111"/>
      <c r="F19" s="115"/>
      <c r="G19" s="113"/>
      <c r="H19" s="114"/>
      <c r="I19" s="114"/>
      <c r="Z19" t="str">
        <f t="shared" si="0"/>
        <v/>
      </c>
    </row>
    <row r="20" spans="1:26" ht="17" x14ac:dyDescent="0.2">
      <c r="A20" s="39" t="str">
        <f>IF(OR('2- Analyse_stratégique'!A20="",'2- Analyse_stratégique'!A20=0),"",'2- Analyse_stratégique'!A20)</f>
        <v/>
      </c>
      <c r="B20" s="39" t="str">
        <f>IF(OR('2- Analyse_stratégique'!B20="",'2- Analyse_stratégique'!B20=0),"",'2- Analyse_stratégique'!B20)</f>
        <v/>
      </c>
      <c r="C20" s="40" t="str">
        <f>IF('2- Analyse_stratégique'!C20="","",'2- Analyse_stratégique'!C20)</f>
        <v/>
      </c>
      <c r="D20" s="56" t="str">
        <f>IF('2- Analyse_stratégique'!G20&gt;0,('2- Analyse_stratégique'!E20*'2- Analyse_stratégique'!F20)/'2- Analyse_stratégique'!G20,"")</f>
        <v/>
      </c>
      <c r="E20" s="111"/>
      <c r="F20" s="115"/>
      <c r="G20" s="113"/>
      <c r="H20" s="114"/>
      <c r="I20" s="114"/>
      <c r="Z20" t="str">
        <f t="shared" si="0"/>
        <v/>
      </c>
    </row>
    <row r="21" spans="1:26" ht="17" x14ac:dyDescent="0.2">
      <c r="A21" s="39" t="str">
        <f>IF(OR('2- Analyse_stratégique'!A21="",'2- Analyse_stratégique'!A21=0),"",'2- Analyse_stratégique'!A21)</f>
        <v/>
      </c>
      <c r="B21" s="39" t="str">
        <f>IF(OR('2- Analyse_stratégique'!B21="",'2- Analyse_stratégique'!B21=0),"",'2- Analyse_stratégique'!B21)</f>
        <v/>
      </c>
      <c r="C21" s="40" t="str">
        <f>IF('2- Analyse_stratégique'!C21="","",'2- Analyse_stratégique'!C21)</f>
        <v/>
      </c>
      <c r="D21" s="56" t="str">
        <f>IF('2- Analyse_stratégique'!G21&gt;0,('2- Analyse_stratégique'!E21*'2- Analyse_stratégique'!F21)/'2- Analyse_stratégique'!G21,"")</f>
        <v/>
      </c>
      <c r="E21" s="111"/>
      <c r="F21" s="115"/>
      <c r="G21" s="113"/>
      <c r="H21" s="114"/>
      <c r="I21" s="114"/>
      <c r="Z21" t="str">
        <f t="shared" si="0"/>
        <v/>
      </c>
    </row>
    <row r="22" spans="1:26" ht="17" x14ac:dyDescent="0.2">
      <c r="A22" s="39" t="str">
        <f>IF(OR('2- Analyse_stratégique'!A22="",'2- Analyse_stratégique'!A22=0),"",'2- Analyse_stratégique'!A22)</f>
        <v/>
      </c>
      <c r="B22" s="39" t="str">
        <f>IF(OR('2- Analyse_stratégique'!B22="",'2- Analyse_stratégique'!B22=0),"",'2- Analyse_stratégique'!B22)</f>
        <v/>
      </c>
      <c r="C22" s="40" t="str">
        <f>IF('2- Analyse_stratégique'!C22="","",'2- Analyse_stratégique'!C22)</f>
        <v/>
      </c>
      <c r="D22" s="56" t="str">
        <f>IF('2- Analyse_stratégique'!G22&gt;0,('2- Analyse_stratégique'!E22*'2- Analyse_stratégique'!F22)/'2- Analyse_stratégique'!G22,"")</f>
        <v/>
      </c>
      <c r="E22" s="111"/>
      <c r="F22" s="115"/>
      <c r="G22" s="113"/>
      <c r="H22" s="114"/>
      <c r="I22" s="114"/>
      <c r="Z22" t="str">
        <f t="shared" si="0"/>
        <v/>
      </c>
    </row>
    <row r="23" spans="1:26" ht="17" x14ac:dyDescent="0.2">
      <c r="A23" s="39" t="str">
        <f>IF(OR('2- Analyse_stratégique'!A23="",'2- Analyse_stratégique'!A23=0),"",'2- Analyse_stratégique'!A23)</f>
        <v/>
      </c>
      <c r="B23" s="39" t="str">
        <f>IF(OR('2- Analyse_stratégique'!B23="",'2- Analyse_stratégique'!B23=0),"",'2- Analyse_stratégique'!B23)</f>
        <v/>
      </c>
      <c r="C23" s="40" t="str">
        <f>IF('2- Analyse_stratégique'!C23="","",'2- Analyse_stratégique'!C23)</f>
        <v/>
      </c>
      <c r="D23" s="56" t="str">
        <f>IF('2- Analyse_stratégique'!G23&gt;0,('2- Analyse_stratégique'!E23*'2- Analyse_stratégique'!F23)/'2- Analyse_stratégique'!G23,"")</f>
        <v/>
      </c>
      <c r="E23" s="111"/>
      <c r="F23" s="115"/>
      <c r="G23" s="113"/>
      <c r="H23" s="114"/>
      <c r="I23" s="114"/>
      <c r="Z23" t="str">
        <f t="shared" si="0"/>
        <v/>
      </c>
    </row>
    <row r="24" spans="1:26" ht="17" x14ac:dyDescent="0.2">
      <c r="A24" s="39" t="str">
        <f>IF(OR('2- Analyse_stratégique'!A24="",'2- Analyse_stratégique'!A24=0),"",'2- Analyse_stratégique'!A24)</f>
        <v/>
      </c>
      <c r="B24" s="39" t="str">
        <f>IF(OR('2- Analyse_stratégique'!B24="",'2- Analyse_stratégique'!B24=0),"",'2- Analyse_stratégique'!B24)</f>
        <v/>
      </c>
      <c r="C24" s="40" t="str">
        <f>IF('2- Analyse_stratégique'!C24="","",'2- Analyse_stratégique'!C24)</f>
        <v/>
      </c>
      <c r="D24" s="56" t="str">
        <f>IF('2- Analyse_stratégique'!G24&gt;0,('2- Analyse_stratégique'!E24*'2- Analyse_stratégique'!F24)/'2- Analyse_stratégique'!G24,"")</f>
        <v/>
      </c>
      <c r="E24" s="111"/>
      <c r="F24" s="115"/>
      <c r="G24" s="113"/>
      <c r="H24" s="114"/>
      <c r="I24" s="114"/>
      <c r="Z24" t="str">
        <f t="shared" si="0"/>
        <v/>
      </c>
    </row>
    <row r="25" spans="1:26" ht="17" x14ac:dyDescent="0.2">
      <c r="A25" s="39" t="str">
        <f>IF(OR('2- Analyse_stratégique'!A25="",'2- Analyse_stratégique'!A25=0),"",'2- Analyse_stratégique'!A25)</f>
        <v/>
      </c>
      <c r="B25" s="39" t="str">
        <f>IF(OR('2- Analyse_stratégique'!B25="",'2- Analyse_stratégique'!B25=0),"",'2- Analyse_stratégique'!B25)</f>
        <v/>
      </c>
      <c r="C25" s="40" t="str">
        <f>IF('2- Analyse_stratégique'!C25="","",'2- Analyse_stratégique'!C25)</f>
        <v/>
      </c>
      <c r="D25" s="56" t="str">
        <f>IF('2- Analyse_stratégique'!G25&gt;0,('2- Analyse_stratégique'!E25*'2- Analyse_stratégique'!F25)/'2- Analyse_stratégique'!G25,"")</f>
        <v/>
      </c>
      <c r="E25" s="111"/>
      <c r="F25" s="115"/>
      <c r="G25" s="113"/>
      <c r="H25" s="114"/>
      <c r="I25" s="114"/>
      <c r="Z25" t="str">
        <f t="shared" si="0"/>
        <v/>
      </c>
    </row>
    <row r="26" spans="1:26" ht="17" x14ac:dyDescent="0.2">
      <c r="A26" s="39" t="str">
        <f>IF(OR('2- Analyse_stratégique'!A26="",'2- Analyse_stratégique'!A26=0),"",'2- Analyse_stratégique'!A26)</f>
        <v/>
      </c>
      <c r="B26" s="39" t="str">
        <f>IF(OR('2- Analyse_stratégique'!B26="",'2- Analyse_stratégique'!B26=0),"",'2- Analyse_stratégique'!B26)</f>
        <v/>
      </c>
      <c r="C26" s="40" t="str">
        <f>IF('2- Analyse_stratégique'!C26="","",'2- Analyse_stratégique'!C26)</f>
        <v/>
      </c>
      <c r="D26" s="56" t="str">
        <f>IF('2- Analyse_stratégique'!G26&gt;0,('2- Analyse_stratégique'!E26*'2- Analyse_stratégique'!F26)/'2- Analyse_stratégique'!G26,"")</f>
        <v/>
      </c>
      <c r="E26" s="111"/>
      <c r="F26" s="115"/>
      <c r="G26" s="113"/>
      <c r="H26" s="114"/>
      <c r="I26" s="114"/>
      <c r="Z26" t="str">
        <f t="shared" si="0"/>
        <v/>
      </c>
    </row>
    <row r="27" spans="1:26" ht="17" x14ac:dyDescent="0.2">
      <c r="A27" s="39" t="str">
        <f>IF(OR('2- Analyse_stratégique'!A27="",'2- Analyse_stratégique'!A27=0),"",'2- Analyse_stratégique'!A27)</f>
        <v/>
      </c>
      <c r="B27" s="39" t="str">
        <f>IF(OR('2- Analyse_stratégique'!B27="",'2- Analyse_stratégique'!B27=0),"",'2- Analyse_stratégique'!B27)</f>
        <v/>
      </c>
      <c r="C27" s="40" t="str">
        <f>IF('2- Analyse_stratégique'!C27="","",'2- Analyse_stratégique'!C27)</f>
        <v/>
      </c>
      <c r="D27" s="56" t="str">
        <f>IF('2- Analyse_stratégique'!G27&gt;0,('2- Analyse_stratégique'!E27*'2- Analyse_stratégique'!F27)/'2- Analyse_stratégique'!G27,"")</f>
        <v/>
      </c>
      <c r="E27" s="111"/>
      <c r="F27" s="115"/>
      <c r="G27" s="113"/>
      <c r="H27" s="114"/>
      <c r="I27" s="114"/>
      <c r="Z27" t="str">
        <f t="shared" si="0"/>
        <v/>
      </c>
    </row>
    <row r="28" spans="1:26" ht="17" x14ac:dyDescent="0.2">
      <c r="A28" s="39" t="str">
        <f>IF(OR('2- Analyse_stratégique'!A28="",'2- Analyse_stratégique'!A28=0),"",'2- Analyse_stratégique'!A28)</f>
        <v/>
      </c>
      <c r="B28" s="39" t="str">
        <f>IF(OR('2- Analyse_stratégique'!B28="",'2- Analyse_stratégique'!B28=0),"",'2- Analyse_stratégique'!B28)</f>
        <v/>
      </c>
      <c r="C28" s="40" t="str">
        <f>IF('2- Analyse_stratégique'!C28="","",'2- Analyse_stratégique'!C28)</f>
        <v/>
      </c>
      <c r="D28" s="56" t="str">
        <f>IF('2- Analyse_stratégique'!G28&gt;0,('2- Analyse_stratégique'!E28*'2- Analyse_stratégique'!F28)/'2- Analyse_stratégique'!G28,"")</f>
        <v/>
      </c>
      <c r="E28" s="111"/>
      <c r="F28" s="115"/>
      <c r="G28" s="113"/>
      <c r="H28" s="114"/>
      <c r="I28" s="114"/>
      <c r="Z28" t="str">
        <f t="shared" si="0"/>
        <v/>
      </c>
    </row>
    <row r="29" spans="1:26" ht="17" x14ac:dyDescent="0.2">
      <c r="A29" s="39" t="str">
        <f>IF(OR('2- Analyse_stratégique'!A29="",'2- Analyse_stratégique'!A29=0),"",'2- Analyse_stratégique'!A29)</f>
        <v/>
      </c>
      <c r="B29" s="39" t="str">
        <f>IF(OR('2- Analyse_stratégique'!B29="",'2- Analyse_stratégique'!B29=0),"",'2- Analyse_stratégique'!B29)</f>
        <v/>
      </c>
      <c r="C29" s="40" t="str">
        <f>IF('2- Analyse_stratégique'!C29="","",'2- Analyse_stratégique'!C29)</f>
        <v/>
      </c>
      <c r="D29" s="56" t="str">
        <f>IF('2- Analyse_stratégique'!G29&gt;0,('2- Analyse_stratégique'!E29*'2- Analyse_stratégique'!F29)/'2- Analyse_stratégique'!G29,"")</f>
        <v/>
      </c>
      <c r="E29" s="111"/>
      <c r="F29" s="115"/>
      <c r="G29" s="113"/>
      <c r="H29" s="114"/>
      <c r="I29" s="114"/>
      <c r="Z29" t="str">
        <f t="shared" si="0"/>
        <v/>
      </c>
    </row>
    <row r="30" spans="1:26" ht="17" x14ac:dyDescent="0.2">
      <c r="A30" s="39" t="str">
        <f>IF(OR('2- Analyse_stratégique'!A30="",'2- Analyse_stratégique'!A30=0),"",'2- Analyse_stratégique'!A30)</f>
        <v/>
      </c>
      <c r="B30" s="39" t="str">
        <f>IF(OR('2- Analyse_stratégique'!B30="",'2- Analyse_stratégique'!B30=0),"",'2- Analyse_stratégique'!B30)</f>
        <v/>
      </c>
      <c r="C30" s="40" t="str">
        <f>IF('2- Analyse_stratégique'!C30="","",'2- Analyse_stratégique'!C30)</f>
        <v/>
      </c>
      <c r="D30" s="56" t="str">
        <f>IF('2- Analyse_stratégique'!G30&gt;0,('2- Analyse_stratégique'!E30*'2- Analyse_stratégique'!F30)/'2- Analyse_stratégique'!G30,"")</f>
        <v/>
      </c>
      <c r="E30" s="111"/>
      <c r="F30" s="115"/>
      <c r="G30" s="113"/>
      <c r="H30" s="114"/>
      <c r="I30" s="114"/>
      <c r="Z30" t="str">
        <f t="shared" si="0"/>
        <v/>
      </c>
    </row>
    <row r="31" spans="1:26" ht="17" x14ac:dyDescent="0.2">
      <c r="A31" s="39" t="str">
        <f>IF(OR('2- Analyse_stratégique'!A31="",'2- Analyse_stratégique'!A31=0),"",'2- Analyse_stratégique'!A31)</f>
        <v/>
      </c>
      <c r="B31" s="39" t="str">
        <f>IF(OR('2- Analyse_stratégique'!B31="",'2- Analyse_stratégique'!B31=0),"",'2- Analyse_stratégique'!B31)</f>
        <v/>
      </c>
      <c r="C31" s="40" t="str">
        <f>IF('2- Analyse_stratégique'!C31="","",'2- Analyse_stratégique'!C31)</f>
        <v/>
      </c>
      <c r="D31" s="56" t="str">
        <f>IF('2- Analyse_stratégique'!G31&gt;0,('2- Analyse_stratégique'!E31*'2- Analyse_stratégique'!F31)/'2- Analyse_stratégique'!G31,"")</f>
        <v/>
      </c>
      <c r="E31" s="111"/>
      <c r="F31" s="115"/>
      <c r="G31" s="113"/>
      <c r="H31" s="114"/>
      <c r="I31" s="114"/>
      <c r="Z31" t="str">
        <f t="shared" si="0"/>
        <v/>
      </c>
    </row>
    <row r="32" spans="1:26" ht="17" x14ac:dyDescent="0.2">
      <c r="A32" s="39" t="str">
        <f>IF(OR('2- Analyse_stratégique'!A32="",'2- Analyse_stratégique'!A32=0),"",'2- Analyse_stratégique'!A32)</f>
        <v/>
      </c>
      <c r="B32" s="39" t="str">
        <f>IF(OR('2- Analyse_stratégique'!B32="",'2- Analyse_stratégique'!B32=0),"",'2- Analyse_stratégique'!B32)</f>
        <v/>
      </c>
      <c r="C32" s="40" t="str">
        <f>IF('2- Analyse_stratégique'!C32="","",'2- Analyse_stratégique'!C32)</f>
        <v/>
      </c>
      <c r="D32" s="56" t="str">
        <f>IF('2- Analyse_stratégique'!G32&gt;0,('2- Analyse_stratégique'!E32*'2- Analyse_stratégique'!F32)/'2- Analyse_stratégique'!G32,"")</f>
        <v/>
      </c>
      <c r="E32" s="111"/>
      <c r="F32" s="115"/>
      <c r="G32" s="113"/>
      <c r="H32" s="114"/>
      <c r="I32" s="114"/>
      <c r="Z32" t="str">
        <f t="shared" si="0"/>
        <v/>
      </c>
    </row>
    <row r="33" spans="1:26" ht="17" x14ac:dyDescent="0.2">
      <c r="A33" s="39" t="str">
        <f>IF(OR('2- Analyse_stratégique'!A33="",'2- Analyse_stratégique'!A33=0),"",'2- Analyse_stratégique'!A33)</f>
        <v/>
      </c>
      <c r="B33" s="39" t="str">
        <f>IF(OR('2- Analyse_stratégique'!B33="",'2- Analyse_stratégique'!B33=0),"",'2- Analyse_stratégique'!B33)</f>
        <v/>
      </c>
      <c r="C33" s="40" t="str">
        <f>IF('2- Analyse_stratégique'!C33="","",'2- Analyse_stratégique'!C33)</f>
        <v/>
      </c>
      <c r="D33" s="56" t="str">
        <f>IF('2- Analyse_stratégique'!G33&gt;0,('2- Analyse_stratégique'!E33*'2- Analyse_stratégique'!F33)/'2- Analyse_stratégique'!G33,"")</f>
        <v/>
      </c>
      <c r="E33" s="111"/>
      <c r="F33" s="115"/>
      <c r="G33" s="113"/>
      <c r="H33" s="114"/>
      <c r="I33" s="114"/>
      <c r="Z33" t="str">
        <f t="shared" si="0"/>
        <v/>
      </c>
    </row>
    <row r="34" spans="1:26" ht="17" x14ac:dyDescent="0.2">
      <c r="A34" s="39" t="str">
        <f>IF(OR('2- Analyse_stratégique'!A34="",'2- Analyse_stratégique'!A34=0),"",'2- Analyse_stratégique'!A34)</f>
        <v/>
      </c>
      <c r="B34" s="39" t="str">
        <f>IF(OR('2- Analyse_stratégique'!B34="",'2- Analyse_stratégique'!B34=0),"",'2- Analyse_stratégique'!B34)</f>
        <v/>
      </c>
      <c r="C34" s="40" t="str">
        <f>IF('2- Analyse_stratégique'!C34="","",'2- Analyse_stratégique'!C34)</f>
        <v/>
      </c>
      <c r="D34" s="56" t="str">
        <f>IF('2- Analyse_stratégique'!G34&gt;0,('2- Analyse_stratégique'!E34*'2- Analyse_stratégique'!F34)/'2- Analyse_stratégique'!G34,"")</f>
        <v/>
      </c>
      <c r="E34" s="111"/>
      <c r="F34" s="115"/>
      <c r="G34" s="113"/>
      <c r="H34" s="114"/>
      <c r="I34" s="114"/>
      <c r="Z34" t="str">
        <f t="shared" si="0"/>
        <v/>
      </c>
    </row>
    <row r="35" spans="1:26" ht="17" x14ac:dyDescent="0.2">
      <c r="A35" s="39" t="str">
        <f>IF(OR('2- Analyse_stratégique'!A35="",'2- Analyse_stratégique'!A35=0),"",'2- Analyse_stratégique'!A35)</f>
        <v/>
      </c>
      <c r="B35" s="39" t="str">
        <f>IF(OR('2- Analyse_stratégique'!B35="",'2- Analyse_stratégique'!B35=0),"",'2- Analyse_stratégique'!B35)</f>
        <v/>
      </c>
      <c r="C35" s="40" t="str">
        <f>IF('2- Analyse_stratégique'!C35="","",'2- Analyse_stratégique'!C35)</f>
        <v/>
      </c>
      <c r="D35" s="56" t="str">
        <f>IF('2- Analyse_stratégique'!G35&gt;0,('2- Analyse_stratégique'!E35*'2- Analyse_stratégique'!F35)/'2- Analyse_stratégique'!G35,"")</f>
        <v/>
      </c>
      <c r="E35" s="111"/>
      <c r="F35" s="115"/>
      <c r="G35" s="113"/>
      <c r="H35" s="114"/>
      <c r="I35" s="114"/>
      <c r="Z35" t="str">
        <f t="shared" si="0"/>
        <v/>
      </c>
    </row>
    <row r="36" spans="1:26" ht="17" x14ac:dyDescent="0.2">
      <c r="A36" s="39" t="str">
        <f>IF(OR('2- Analyse_stratégique'!A36="",'2- Analyse_stratégique'!A36=0),"",'2- Analyse_stratégique'!A36)</f>
        <v/>
      </c>
      <c r="B36" s="39" t="str">
        <f>IF(OR('2- Analyse_stratégique'!B36="",'2- Analyse_stratégique'!B36=0),"",'2- Analyse_stratégique'!B36)</f>
        <v/>
      </c>
      <c r="C36" s="40" t="str">
        <f>IF('2- Analyse_stratégique'!C36="","",'2- Analyse_stratégique'!C36)</f>
        <v/>
      </c>
      <c r="D36" s="56" t="str">
        <f>IF('2- Analyse_stratégique'!G36&gt;0,('2- Analyse_stratégique'!E36*'2- Analyse_stratégique'!F36)/'2- Analyse_stratégique'!G36,"")</f>
        <v/>
      </c>
      <c r="E36" s="111"/>
      <c r="F36" s="115"/>
      <c r="G36" s="113"/>
      <c r="H36" s="114"/>
      <c r="I36" s="114"/>
      <c r="Z36" t="str">
        <f t="shared" si="0"/>
        <v/>
      </c>
    </row>
    <row r="37" spans="1:26" ht="17" x14ac:dyDescent="0.2">
      <c r="A37" s="39" t="str">
        <f>IF(OR('2- Analyse_stratégique'!A37="",'2- Analyse_stratégique'!A37=0),"",'2- Analyse_stratégique'!A37)</f>
        <v/>
      </c>
      <c r="B37" s="39" t="str">
        <f>IF(OR('2- Analyse_stratégique'!B37="",'2- Analyse_stratégique'!B37=0),"",'2- Analyse_stratégique'!B37)</f>
        <v/>
      </c>
      <c r="C37" s="40" t="str">
        <f>IF('2- Analyse_stratégique'!C37="","",'2- Analyse_stratégique'!C37)</f>
        <v/>
      </c>
      <c r="D37" s="56" t="str">
        <f>IF('2- Analyse_stratégique'!G37&gt;0,('2- Analyse_stratégique'!E37*'2- Analyse_stratégique'!F37)/'2- Analyse_stratégique'!G37,"")</f>
        <v/>
      </c>
      <c r="E37" s="111"/>
      <c r="F37" s="115"/>
      <c r="G37" s="113"/>
      <c r="H37" s="114"/>
      <c r="I37" s="114"/>
      <c r="Z37" t="str">
        <f t="shared" si="0"/>
        <v/>
      </c>
    </row>
    <row r="38" spans="1:26" ht="17" x14ac:dyDescent="0.2">
      <c r="A38" s="39" t="str">
        <f>IF(OR('2- Analyse_stratégique'!A38="",'2- Analyse_stratégique'!A38=0),"",'2- Analyse_stratégique'!A38)</f>
        <v/>
      </c>
      <c r="B38" s="39" t="str">
        <f>IF(OR('2- Analyse_stratégique'!B38="",'2- Analyse_stratégique'!B38=0),"",'2- Analyse_stratégique'!B38)</f>
        <v/>
      </c>
      <c r="C38" s="40" t="str">
        <f>IF('2- Analyse_stratégique'!C38="","",'2- Analyse_stratégique'!C38)</f>
        <v/>
      </c>
      <c r="D38" s="56" t="str">
        <f>IF('2- Analyse_stratégique'!G38&gt;0,('2- Analyse_stratégique'!E38*'2- Analyse_stratégique'!F38)/'2- Analyse_stratégique'!G38,"")</f>
        <v/>
      </c>
      <c r="E38" s="111"/>
      <c r="F38" s="115"/>
      <c r="G38" s="113"/>
      <c r="H38" s="114"/>
      <c r="I38" s="114"/>
      <c r="Z38" t="str">
        <f t="shared" si="0"/>
        <v/>
      </c>
    </row>
    <row r="39" spans="1:26" ht="17" x14ac:dyDescent="0.2">
      <c r="A39" s="39" t="str">
        <f>IF(OR('2- Analyse_stratégique'!A39="",'2- Analyse_stratégique'!A39=0),"",'2- Analyse_stratégique'!A39)</f>
        <v/>
      </c>
      <c r="B39" s="39" t="str">
        <f>IF(OR('2- Analyse_stratégique'!B39="",'2- Analyse_stratégique'!B39=0),"",'2- Analyse_stratégique'!B39)</f>
        <v/>
      </c>
      <c r="C39" s="40" t="str">
        <f>IF('2- Analyse_stratégique'!C39="","",'2- Analyse_stratégique'!C39)</f>
        <v/>
      </c>
      <c r="D39" s="56" t="str">
        <f>IF('2- Analyse_stratégique'!G39&gt;0,('2- Analyse_stratégique'!E39*'2- Analyse_stratégique'!F39)/'2- Analyse_stratégique'!G39,"")</f>
        <v/>
      </c>
      <c r="E39" s="111"/>
      <c r="F39" s="115"/>
      <c r="G39" s="113"/>
      <c r="H39" s="114"/>
      <c r="I39" s="114"/>
      <c r="Z39" t="str">
        <f t="shared" si="0"/>
        <v/>
      </c>
    </row>
    <row r="40" spans="1:26" ht="17" x14ac:dyDescent="0.2">
      <c r="A40" s="39" t="str">
        <f>IF(OR('2- Analyse_stratégique'!A40="",'2- Analyse_stratégique'!A40=0),"",'2- Analyse_stratégique'!A40)</f>
        <v/>
      </c>
      <c r="B40" s="39" t="str">
        <f>IF(OR('2- Analyse_stratégique'!B40="",'2- Analyse_stratégique'!B40=0),"",'2- Analyse_stratégique'!B40)</f>
        <v/>
      </c>
      <c r="C40" s="40" t="str">
        <f>IF('2- Analyse_stratégique'!C40="","",'2- Analyse_stratégique'!C40)</f>
        <v/>
      </c>
      <c r="D40" s="56" t="str">
        <f>IF('2- Analyse_stratégique'!G40&gt;0,('2- Analyse_stratégique'!E40*'2- Analyse_stratégique'!F40)/'2- Analyse_stratégique'!G40,"")</f>
        <v/>
      </c>
      <c r="E40" s="111"/>
      <c r="F40" s="115"/>
      <c r="G40" s="113"/>
      <c r="H40" s="114"/>
      <c r="I40" s="114"/>
      <c r="Z40" t="str">
        <f t="shared" si="0"/>
        <v/>
      </c>
    </row>
    <row r="41" spans="1:26" ht="17" x14ac:dyDescent="0.2">
      <c r="A41" s="39" t="str">
        <f>IF(OR('2- Analyse_stratégique'!A41="",'2- Analyse_stratégique'!A41=0),"",'2- Analyse_stratégique'!A41)</f>
        <v/>
      </c>
      <c r="B41" s="39" t="str">
        <f>IF(OR('2- Analyse_stratégique'!B41="",'2- Analyse_stratégique'!B41=0),"",'2- Analyse_stratégique'!B41)</f>
        <v/>
      </c>
      <c r="C41" s="40" t="str">
        <f>IF('2- Analyse_stratégique'!C41="","",'2- Analyse_stratégique'!C41)</f>
        <v/>
      </c>
      <c r="D41" s="56" t="str">
        <f>IF('2- Analyse_stratégique'!G41&gt;0,('2- Analyse_stratégique'!E41*'2- Analyse_stratégique'!F41)/'2- Analyse_stratégique'!G41,"")</f>
        <v/>
      </c>
      <c r="E41" s="111"/>
      <c r="F41" s="115"/>
      <c r="G41" s="113"/>
      <c r="H41" s="114"/>
      <c r="I41" s="114"/>
      <c r="Z41" t="str">
        <f t="shared" si="0"/>
        <v/>
      </c>
    </row>
    <row r="42" spans="1:26" ht="17" x14ac:dyDescent="0.2">
      <c r="A42" s="39" t="str">
        <f>IF(OR('2- Analyse_stratégique'!A42="",'2- Analyse_stratégique'!A42=0),"",'2- Analyse_stratégique'!A42)</f>
        <v/>
      </c>
      <c r="B42" s="39" t="str">
        <f>IF(OR('2- Analyse_stratégique'!B42="",'2- Analyse_stratégique'!B42=0),"",'2- Analyse_stratégique'!B42)</f>
        <v/>
      </c>
      <c r="C42" s="40" t="str">
        <f>IF('2- Analyse_stratégique'!C42="","",'2- Analyse_stratégique'!C42)</f>
        <v/>
      </c>
      <c r="D42" s="56" t="str">
        <f>IF('2- Analyse_stratégique'!G42&gt;0,('2- Analyse_stratégique'!E42*'2- Analyse_stratégique'!F42)/'2- Analyse_stratégique'!G42,"")</f>
        <v/>
      </c>
      <c r="E42" s="111"/>
      <c r="F42" s="115"/>
      <c r="G42" s="113"/>
      <c r="H42" s="114"/>
      <c r="I42" s="114"/>
      <c r="Z42" t="str">
        <f t="shared" si="0"/>
        <v/>
      </c>
    </row>
    <row r="43" spans="1:26" ht="17" x14ac:dyDescent="0.2">
      <c r="A43" s="39" t="str">
        <f>IF(OR('2- Analyse_stratégique'!A43="",'2- Analyse_stratégique'!A43=0),"",'2- Analyse_stratégique'!A43)</f>
        <v/>
      </c>
      <c r="B43" s="39" t="str">
        <f>IF(OR('2- Analyse_stratégique'!B43="",'2- Analyse_stratégique'!B43=0),"",'2- Analyse_stratégique'!B43)</f>
        <v/>
      </c>
      <c r="C43" s="40" t="str">
        <f>IF('2- Analyse_stratégique'!C43="","",'2- Analyse_stratégique'!C43)</f>
        <v/>
      </c>
      <c r="D43" s="56" t="str">
        <f>IF('2- Analyse_stratégique'!G43&gt;0,('2- Analyse_stratégique'!E43*'2- Analyse_stratégique'!F43)/'2- Analyse_stratégique'!G43,"")</f>
        <v/>
      </c>
      <c r="E43" s="111"/>
      <c r="F43" s="115"/>
      <c r="G43" s="113"/>
      <c r="H43" s="114"/>
      <c r="I43" s="114"/>
      <c r="Z43" t="str">
        <f t="shared" si="0"/>
        <v/>
      </c>
    </row>
    <row r="44" spans="1:26" ht="17" x14ac:dyDescent="0.2">
      <c r="A44" s="39" t="str">
        <f>IF(OR('2- Analyse_stratégique'!A44="",'2- Analyse_stratégique'!A44=0),"",'2- Analyse_stratégique'!A44)</f>
        <v/>
      </c>
      <c r="B44" s="39" t="str">
        <f>IF(OR('2- Analyse_stratégique'!B44="",'2- Analyse_stratégique'!B44=0),"",'2- Analyse_stratégique'!B44)</f>
        <v/>
      </c>
      <c r="C44" s="40" t="str">
        <f>IF('2- Analyse_stratégique'!C44="","",'2- Analyse_stratégique'!C44)</f>
        <v/>
      </c>
      <c r="D44" s="56" t="str">
        <f>IF('2- Analyse_stratégique'!G44&gt;0,('2- Analyse_stratégique'!E44*'2- Analyse_stratégique'!F44)/'2- Analyse_stratégique'!G44,"")</f>
        <v/>
      </c>
      <c r="E44" s="111"/>
      <c r="F44" s="115"/>
      <c r="G44" s="113"/>
      <c r="H44" s="114"/>
      <c r="I44" s="114"/>
      <c r="Z44" t="str">
        <f t="shared" si="0"/>
        <v/>
      </c>
    </row>
    <row r="45" spans="1:26" ht="17" x14ac:dyDescent="0.2">
      <c r="A45" s="39" t="str">
        <f>IF(OR('2- Analyse_stratégique'!A45="",'2- Analyse_stratégique'!A45=0),"",'2- Analyse_stratégique'!A45)</f>
        <v/>
      </c>
      <c r="B45" s="39" t="str">
        <f>IF(OR('2- Analyse_stratégique'!B45="",'2- Analyse_stratégique'!B45=0),"",'2- Analyse_stratégique'!B45)</f>
        <v/>
      </c>
      <c r="C45" s="40" t="str">
        <f>IF('2- Analyse_stratégique'!C45="","",'2- Analyse_stratégique'!C45)</f>
        <v/>
      </c>
      <c r="D45" s="56" t="str">
        <f>IF('2- Analyse_stratégique'!G45&gt;0,('2- Analyse_stratégique'!E45*'2- Analyse_stratégique'!F45)/'2- Analyse_stratégique'!G45,"")</f>
        <v/>
      </c>
      <c r="E45" s="111"/>
      <c r="F45" s="115"/>
      <c r="G45" s="113"/>
      <c r="H45" s="114"/>
      <c r="I45" s="114"/>
      <c r="Z45" t="str">
        <f t="shared" si="0"/>
        <v/>
      </c>
    </row>
    <row r="46" spans="1:26" ht="17" x14ac:dyDescent="0.2">
      <c r="A46" s="39" t="str">
        <f>IF(OR('2- Analyse_stratégique'!A46="",'2- Analyse_stratégique'!A46=0),"",'2- Analyse_stratégique'!A46)</f>
        <v/>
      </c>
      <c r="B46" s="39" t="str">
        <f>IF(OR('2- Analyse_stratégique'!B46="",'2- Analyse_stratégique'!B46=0),"",'2- Analyse_stratégique'!B46)</f>
        <v/>
      </c>
      <c r="C46" s="40" t="str">
        <f>IF('2- Analyse_stratégique'!C46="","",'2- Analyse_stratégique'!C46)</f>
        <v/>
      </c>
      <c r="D46" s="56" t="str">
        <f>IF('2- Analyse_stratégique'!G46&gt;0,('2- Analyse_stratégique'!E46*'2- Analyse_stratégique'!F46)/'2- Analyse_stratégique'!G46,"")</f>
        <v/>
      </c>
      <c r="E46" s="111"/>
      <c r="F46" s="115"/>
      <c r="G46" s="113"/>
      <c r="H46" s="114"/>
      <c r="I46" s="114"/>
      <c r="Z46" t="str">
        <f t="shared" si="0"/>
        <v/>
      </c>
    </row>
    <row r="47" spans="1:26" ht="17" x14ac:dyDescent="0.2">
      <c r="A47" s="39" t="str">
        <f>IF(OR('2- Analyse_stratégique'!A47="",'2- Analyse_stratégique'!A47=0),"",'2- Analyse_stratégique'!A47)</f>
        <v/>
      </c>
      <c r="B47" s="39" t="str">
        <f>IF(OR('2- Analyse_stratégique'!B47="",'2- Analyse_stratégique'!B47=0),"",'2- Analyse_stratégique'!B47)</f>
        <v/>
      </c>
      <c r="C47" s="40" t="str">
        <f>IF('2- Analyse_stratégique'!C47="","",'2- Analyse_stratégique'!C47)</f>
        <v/>
      </c>
      <c r="D47" s="56" t="str">
        <f>IF('2- Analyse_stratégique'!G47&gt;0,('2- Analyse_stratégique'!E47*'2- Analyse_stratégique'!F47)/'2- Analyse_stratégique'!G47,"")</f>
        <v/>
      </c>
      <c r="E47" s="111"/>
      <c r="F47" s="115"/>
      <c r="G47" s="113"/>
      <c r="H47" s="114"/>
      <c r="I47" s="114"/>
      <c r="Z47" t="str">
        <f t="shared" si="0"/>
        <v/>
      </c>
    </row>
    <row r="48" spans="1:26" ht="17" x14ac:dyDescent="0.2">
      <c r="A48" s="39" t="str">
        <f>IF(OR('2- Analyse_stratégique'!A48="",'2- Analyse_stratégique'!A48=0),"",'2- Analyse_stratégique'!A48)</f>
        <v/>
      </c>
      <c r="B48" s="39" t="str">
        <f>IF(OR('2- Analyse_stratégique'!B48="",'2- Analyse_stratégique'!B48=0),"",'2- Analyse_stratégique'!B48)</f>
        <v/>
      </c>
      <c r="C48" s="40" t="str">
        <f>IF('2- Analyse_stratégique'!C48="","",'2- Analyse_stratégique'!C48)</f>
        <v/>
      </c>
      <c r="D48" s="56" t="str">
        <f>IF('2- Analyse_stratégique'!G48&gt;0,('2- Analyse_stratégique'!E48*'2- Analyse_stratégique'!F48)/'2- Analyse_stratégique'!G48,"")</f>
        <v/>
      </c>
      <c r="E48" s="111"/>
      <c r="F48" s="115"/>
      <c r="G48" s="113"/>
      <c r="H48" s="114"/>
      <c r="I48" s="114"/>
      <c r="Z48" t="str">
        <f t="shared" si="0"/>
        <v/>
      </c>
    </row>
    <row r="49" spans="1:26" ht="17" x14ac:dyDescent="0.2">
      <c r="A49" s="39" t="str">
        <f>IF(OR('2- Analyse_stratégique'!A49="",'2- Analyse_stratégique'!A49=0),"",'2- Analyse_stratégique'!A49)</f>
        <v/>
      </c>
      <c r="B49" s="39" t="str">
        <f>IF(OR('2- Analyse_stratégique'!B49="",'2- Analyse_stratégique'!B49=0),"",'2- Analyse_stratégique'!B49)</f>
        <v/>
      </c>
      <c r="C49" s="40" t="str">
        <f>IF('2- Analyse_stratégique'!C49="","",'2- Analyse_stratégique'!C49)</f>
        <v/>
      </c>
      <c r="D49" s="56" t="str">
        <f>IF('2- Analyse_stratégique'!G49&gt;0,('2- Analyse_stratégique'!E49*'2- Analyse_stratégique'!F49)/'2- Analyse_stratégique'!G49,"")</f>
        <v/>
      </c>
      <c r="E49" s="111"/>
      <c r="F49" s="115"/>
      <c r="G49" s="113"/>
      <c r="H49" s="114"/>
      <c r="I49" s="114"/>
      <c r="Z49" t="str">
        <f t="shared" si="0"/>
        <v/>
      </c>
    </row>
    <row r="50" spans="1:26" ht="17" x14ac:dyDescent="0.2">
      <c r="A50" s="39" t="str">
        <f>IF(OR('2- Analyse_stratégique'!A50="",'2- Analyse_stratégique'!A50=0),"",'2- Analyse_stratégique'!A50)</f>
        <v/>
      </c>
      <c r="B50" s="39" t="str">
        <f>IF(OR('2- Analyse_stratégique'!B50="",'2- Analyse_stratégique'!B50=0),"",'2- Analyse_stratégique'!B50)</f>
        <v/>
      </c>
      <c r="C50" s="40" t="str">
        <f>IF('2- Analyse_stratégique'!C50="","",'2- Analyse_stratégique'!C50)</f>
        <v/>
      </c>
      <c r="D50" s="56" t="str">
        <f>IF('2- Analyse_stratégique'!G50&gt;0,('2- Analyse_stratégique'!E50*'2- Analyse_stratégique'!F50)/'2- Analyse_stratégique'!G50,"")</f>
        <v/>
      </c>
      <c r="E50" s="111"/>
      <c r="F50" s="115"/>
      <c r="G50" s="113"/>
      <c r="H50" s="114"/>
      <c r="I50" s="114"/>
      <c r="Z50" t="str">
        <f t="shared" si="0"/>
        <v/>
      </c>
    </row>
    <row r="51" spans="1:26" x14ac:dyDescent="0.2">
      <c r="Z51" t="str">
        <f t="shared" si="0"/>
        <v/>
      </c>
    </row>
  </sheetData>
  <sheetProtection algorithmName="SHA-512" hashValue="7DKRbW6K6MflOLGPQ0JwsJ01eo0xGTfrJ7vw7ttgR6giTS2GuHaakIOLpc32aThqurumJKYfcx8UTdr8OEkGiw==" saltValue="WifTYZoWfSgjOt/FtgfqRg==" spinCount="100000" sheet="1" selectLockedCells="1"/>
  <autoFilter ref="A4:I50" xr:uid="{B5917E9F-CBFA-0E46-97BE-007277EBCB4F}">
    <sortState xmlns:xlrd2="http://schemas.microsoft.com/office/spreadsheetml/2017/richdata2" ref="A5:I50">
      <sortCondition descending="1" ref="A4:A50"/>
    </sortState>
  </autoFilter>
  <mergeCells count="2">
    <mergeCell ref="A1:K1"/>
    <mergeCell ref="A2:P2"/>
  </mergeCells>
  <dataValidations count="1">
    <dataValidation type="list" allowBlank="1" showInputMessage="1" showErrorMessage="1" sqref="G5:G50" xr:uid="{81B667AF-AB26-4048-B870-8D2AFCA6BEE2}">
      <formula1>"Oui,Non"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39059-8697-314F-9ED2-A7B80EA506F3}">
  <dimension ref="A1:AA100"/>
  <sheetViews>
    <sheetView showGridLines="0" zoomScale="87" zoomScaleNormal="87" workbookViewId="0">
      <selection activeCell="G17" sqref="G17"/>
    </sheetView>
  </sheetViews>
  <sheetFormatPr baseColWidth="10" defaultRowHeight="16" x14ac:dyDescent="0.2"/>
  <cols>
    <col min="1" max="1" width="28.5" customWidth="1"/>
    <col min="2" max="2" width="37.33203125" customWidth="1"/>
    <col min="3" max="3" width="52.1640625" customWidth="1"/>
    <col min="5" max="5" width="18.6640625" customWidth="1"/>
    <col min="6" max="6" width="17.6640625" customWidth="1"/>
    <col min="7" max="7" width="46" customWidth="1"/>
    <col min="9" max="9" width="25.5" customWidth="1"/>
    <col min="11" max="11" width="2.33203125" customWidth="1"/>
    <col min="25" max="27" width="10.83203125" hidden="1" customWidth="1"/>
  </cols>
  <sheetData>
    <row r="1" spans="1:27" ht="37" customHeight="1" x14ac:dyDescent="0.2">
      <c r="A1" s="171" t="s">
        <v>96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</row>
    <row r="2" spans="1:27" x14ac:dyDescent="0.2">
      <c r="A2" s="168" t="s">
        <v>130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spans="1:27" x14ac:dyDescent="0.2">
      <c r="A3" s="2"/>
      <c r="B3" s="2"/>
      <c r="C3" s="2"/>
      <c r="D3" s="2"/>
      <c r="E3" s="2"/>
      <c r="F3" s="2"/>
      <c r="G3" s="2"/>
      <c r="H3" s="2"/>
    </row>
    <row r="4" spans="1:27" ht="29" customHeight="1" x14ac:dyDescent="0.2">
      <c r="A4" s="23" t="s">
        <v>67</v>
      </c>
      <c r="B4" s="23" t="s">
        <v>97</v>
      </c>
      <c r="C4" s="23" t="s">
        <v>66</v>
      </c>
      <c r="D4" s="23" t="s">
        <v>69</v>
      </c>
      <c r="E4" s="23" t="s">
        <v>151</v>
      </c>
      <c r="F4" s="23" t="s">
        <v>68</v>
      </c>
      <c r="G4" s="23" t="s">
        <v>98</v>
      </c>
      <c r="H4" s="17"/>
      <c r="I4" s="172" t="s">
        <v>99</v>
      </c>
      <c r="J4" s="172"/>
      <c r="K4" s="172"/>
      <c r="Y4" t="s">
        <v>190</v>
      </c>
      <c r="Z4" t="s">
        <v>191</v>
      </c>
      <c r="AA4" t="s">
        <v>222</v>
      </c>
    </row>
    <row r="5" spans="1:27" ht="47" customHeight="1" x14ac:dyDescent="0.2">
      <c r="A5" s="116" t="s">
        <v>176</v>
      </c>
      <c r="B5" s="116" t="s">
        <v>102</v>
      </c>
      <c r="C5" s="117" t="s">
        <v>125</v>
      </c>
      <c r="D5" s="117" t="s">
        <v>162</v>
      </c>
      <c r="E5" s="117" t="s">
        <v>154</v>
      </c>
      <c r="F5" s="117" t="s">
        <v>215</v>
      </c>
      <c r="G5" s="116" t="s">
        <v>195</v>
      </c>
      <c r="I5" s="15" t="s">
        <v>100</v>
      </c>
      <c r="J5" s="24" cm="1">
        <f t="array" ref="J5">SUMPRODUCT(IF(E5:E200="",0,--LEFT(E5:E200,1)))</f>
        <v>7</v>
      </c>
      <c r="Y5">
        <f>IF(A5="","",--LEFT(A5,1))</f>
        <v>3</v>
      </c>
      <c r="Z5">
        <f>IF(E5="","",--LEFT(E5,1))</f>
        <v>2</v>
      </c>
      <c r="AA5">
        <f>IF(AND($D5="N",TRIM($F5)&lt;&gt;"Terminé",$C5&lt;&gt;""),ROW(),"")</f>
        <v>5</v>
      </c>
    </row>
    <row r="6" spans="1:27" ht="47" customHeight="1" x14ac:dyDescent="0.2">
      <c r="A6" s="116" t="s">
        <v>175</v>
      </c>
      <c r="B6" s="116" t="s">
        <v>229</v>
      </c>
      <c r="C6" s="117" t="s">
        <v>230</v>
      </c>
      <c r="D6" s="117" t="s">
        <v>162</v>
      </c>
      <c r="E6" s="117" t="s">
        <v>154</v>
      </c>
      <c r="F6" s="117" t="s">
        <v>215</v>
      </c>
      <c r="G6" s="116" t="s">
        <v>131</v>
      </c>
      <c r="I6" s="15" t="s">
        <v>101</v>
      </c>
      <c r="J6" s="24" cm="1">
        <f t="array" ref="J6">SUMPRODUCT((F5:F200="Terminé")*IF(E5:E200="",0,--LEFT(E5:E200,1)))</f>
        <v>3</v>
      </c>
      <c r="Y6">
        <f t="shared" ref="Y6:Y69" si="0">IF(A6="","",--LEFT(A6,1))</f>
        <v>2</v>
      </c>
      <c r="Z6">
        <f t="shared" ref="Z6:Z69" si="1">IF(E6="","",--LEFT(E6,1))</f>
        <v>2</v>
      </c>
      <c r="AA6">
        <f t="shared" ref="AA6:AA69" si="2">IF(AND($D6="N",TRIM($F6)&lt;&gt;"Terminé",$C6&lt;&gt;""),ROW(),"")</f>
        <v>6</v>
      </c>
    </row>
    <row r="7" spans="1:27" ht="47" customHeight="1" x14ac:dyDescent="0.2">
      <c r="A7" s="116" t="s">
        <v>174</v>
      </c>
      <c r="B7" s="116" t="s">
        <v>105</v>
      </c>
      <c r="C7" s="116" t="s">
        <v>171</v>
      </c>
      <c r="D7" s="117" t="s">
        <v>162</v>
      </c>
      <c r="E7" s="117" t="s">
        <v>155</v>
      </c>
      <c r="F7" s="117" t="s">
        <v>104</v>
      </c>
      <c r="G7" s="116" t="s">
        <v>106</v>
      </c>
      <c r="I7" s="15" t="s">
        <v>159</v>
      </c>
      <c r="J7" s="25" cm="1">
        <f t="array" ref="J7">IF(SUMPRODUCT(IF(E5:E200="",0,--LEFT(E5:E200,1)))=0,"",
SUMPRODUCT((F5:F200="Terminé")*IF(E5:E200="",0,--LEFT(E5:E200,1)))/
SUMPRODUCT(IF(E5:E200="",0,--LEFT(E5:E200,1)))
)</f>
        <v>0.42857142857142855</v>
      </c>
      <c r="Y7">
        <f t="shared" si="0"/>
        <v>1</v>
      </c>
      <c r="Z7">
        <f t="shared" si="1"/>
        <v>3</v>
      </c>
      <c r="AA7" t="str">
        <f t="shared" si="2"/>
        <v/>
      </c>
    </row>
    <row r="8" spans="1:27" ht="47" customHeight="1" x14ac:dyDescent="0.2">
      <c r="A8" s="116"/>
      <c r="B8" s="116"/>
      <c r="C8" s="117"/>
      <c r="D8" s="117"/>
      <c r="E8" s="117"/>
      <c r="F8" s="117"/>
      <c r="G8" s="116"/>
      <c r="I8" s="15" t="s">
        <v>160</v>
      </c>
      <c r="J8" s="46" cm="1">
        <f t="array" ref="J8">IF(
SUMPRODUCT((D5:D200="N")*IF(E5:E200="",0,--LEFT(E5:E200,1)))=0,
"",
SUMPRODUCT((D5:D200="N")*(F5:F200="Terminé")*IF(E5:E200="",0,--LEFT(E5:E200,1)))
/
SUMPRODUCT((D5:D200="N")*IF(E5:E200="",0,--LEFT(E5:E200,1)))
)</f>
        <v>0.42857142857142855</v>
      </c>
      <c r="Y8" t="str">
        <f t="shared" si="0"/>
        <v/>
      </c>
      <c r="Z8" t="str">
        <f t="shared" si="1"/>
        <v/>
      </c>
      <c r="AA8" t="str">
        <f t="shared" si="2"/>
        <v/>
      </c>
    </row>
    <row r="9" spans="1:27" ht="47" customHeight="1" x14ac:dyDescent="0.2">
      <c r="A9" s="116"/>
      <c r="B9" s="116"/>
      <c r="C9" s="117"/>
      <c r="D9" s="117"/>
      <c r="E9" s="117"/>
      <c r="F9" s="117"/>
      <c r="G9" s="116"/>
      <c r="I9" s="15" t="s">
        <v>172</v>
      </c>
      <c r="J9" s="50" t="str">
        <f>IF(OR(J7="",J8=""),"",IF(J8&gt;J7,"Soutenue",IF(J8&lt;J7,"À relancer","Aligné")))</f>
        <v>Aligné</v>
      </c>
      <c r="Y9" t="str">
        <f t="shared" si="0"/>
        <v/>
      </c>
      <c r="Z9" t="str">
        <f t="shared" si="1"/>
        <v/>
      </c>
      <c r="AA9" t="str">
        <f t="shared" si="2"/>
        <v/>
      </c>
    </row>
    <row r="10" spans="1:27" ht="55" customHeight="1" x14ac:dyDescent="0.2">
      <c r="A10" s="116"/>
      <c r="B10" s="116"/>
      <c r="C10" s="116"/>
      <c r="D10" s="117"/>
      <c r="E10" s="117"/>
      <c r="F10" s="117"/>
      <c r="G10" s="116"/>
      <c r="I10" s="84" t="s">
        <v>202</v>
      </c>
      <c r="J10" s="59">
        <f>IFERROR(
SUMIFS($Z$5:$Z$200,$Y$5:$Y$200,1,$F$5:$F$200,"Terminé",$D$5:$D$200,"N")
/
SUMIFS($Z$5:$Z$200,$Y$5:$Y$200,1,$D$5:$D$200,"N"),"")</f>
        <v>1</v>
      </c>
      <c r="Y10" t="str">
        <f t="shared" si="0"/>
        <v/>
      </c>
      <c r="Z10" t="str">
        <f t="shared" si="1"/>
        <v/>
      </c>
      <c r="AA10" t="str">
        <f t="shared" si="2"/>
        <v/>
      </c>
    </row>
    <row r="11" spans="1:27" ht="47" customHeight="1" x14ac:dyDescent="0.2">
      <c r="A11" s="116"/>
      <c r="B11" s="116"/>
      <c r="C11" s="117"/>
      <c r="D11" s="117"/>
      <c r="E11" s="117"/>
      <c r="F11" s="117"/>
      <c r="G11" s="116"/>
      <c r="I11" s="84" t="s">
        <v>203</v>
      </c>
      <c r="J11" s="59">
        <f>IFERROR(
SUMIFS($Z$5:$Z$200,$Y$5:$Y$200,2,$F$5:$F$200,"Terminé",$D$5:$D$200,"N")
/
SUMIFS($Z$5:$Z$200,$Y$5:$Y$200,2,$D$5:$D$200,"N"),"")</f>
        <v>0</v>
      </c>
      <c r="Y11" t="str">
        <f t="shared" si="0"/>
        <v/>
      </c>
      <c r="Z11" t="str">
        <f t="shared" si="1"/>
        <v/>
      </c>
      <c r="AA11" t="str">
        <f t="shared" si="2"/>
        <v/>
      </c>
    </row>
    <row r="12" spans="1:27" ht="47" customHeight="1" x14ac:dyDescent="0.2">
      <c r="A12" s="116"/>
      <c r="B12" s="116"/>
      <c r="C12" s="117"/>
      <c r="D12" s="117"/>
      <c r="E12" s="117"/>
      <c r="F12" s="117"/>
      <c r="G12" s="116"/>
      <c r="I12" s="84" t="s">
        <v>204</v>
      </c>
      <c r="J12" s="59">
        <f>IFERROR(
SUMIFS($Z$5:$Z$200,$Y$5:$Y$200,3,$F$5:$F$200,"Terminé",$D$5:$D$200,"N")
/
SUMIFS($Z$5:$Z$200,$Y$5:$Y$200,3,$D$5:$D$200,"N"),"")</f>
        <v>0</v>
      </c>
      <c r="Y12" t="str">
        <f t="shared" si="0"/>
        <v/>
      </c>
      <c r="Z12" t="str">
        <f t="shared" si="1"/>
        <v/>
      </c>
      <c r="AA12" t="str">
        <f t="shared" si="2"/>
        <v/>
      </c>
    </row>
    <row r="13" spans="1:27" ht="47" customHeight="1" x14ac:dyDescent="0.2">
      <c r="A13" s="116"/>
      <c r="B13" s="116"/>
      <c r="C13" s="117"/>
      <c r="D13" s="117"/>
      <c r="E13" s="117"/>
      <c r="F13" s="117"/>
      <c r="G13" s="116"/>
      <c r="Y13" t="str">
        <f t="shared" si="0"/>
        <v/>
      </c>
      <c r="Z13" t="str">
        <f t="shared" si="1"/>
        <v/>
      </c>
      <c r="AA13" t="str">
        <f t="shared" si="2"/>
        <v/>
      </c>
    </row>
    <row r="14" spans="1:27" ht="47" customHeight="1" x14ac:dyDescent="0.2">
      <c r="A14" s="116"/>
      <c r="B14" s="116"/>
      <c r="C14" s="117"/>
      <c r="D14" s="117"/>
      <c r="E14" s="117"/>
      <c r="F14" s="117"/>
      <c r="G14" s="116"/>
      <c r="Y14" t="str">
        <f t="shared" si="0"/>
        <v/>
      </c>
      <c r="Z14" t="str">
        <f t="shared" si="1"/>
        <v/>
      </c>
      <c r="AA14" t="str">
        <f t="shared" si="2"/>
        <v/>
      </c>
    </row>
    <row r="15" spans="1:27" ht="47" customHeight="1" x14ac:dyDescent="0.2">
      <c r="A15" s="116"/>
      <c r="B15" s="116"/>
      <c r="C15" s="117"/>
      <c r="D15" s="117"/>
      <c r="E15" s="117"/>
      <c r="F15" s="117"/>
      <c r="G15" s="116"/>
      <c r="Y15" t="str">
        <f t="shared" si="0"/>
        <v/>
      </c>
      <c r="Z15" t="str">
        <f t="shared" si="1"/>
        <v/>
      </c>
      <c r="AA15" t="str">
        <f t="shared" si="2"/>
        <v/>
      </c>
    </row>
    <row r="16" spans="1:27" ht="47" customHeight="1" x14ac:dyDescent="0.2">
      <c r="A16" s="116"/>
      <c r="B16" s="116"/>
      <c r="C16" s="117"/>
      <c r="D16" s="117"/>
      <c r="E16" s="117"/>
      <c r="F16" s="117"/>
      <c r="G16" s="116"/>
      <c r="Y16" t="str">
        <f t="shared" si="0"/>
        <v/>
      </c>
      <c r="Z16" t="str">
        <f t="shared" si="1"/>
        <v/>
      </c>
      <c r="AA16" t="str">
        <f t="shared" si="2"/>
        <v/>
      </c>
    </row>
    <row r="17" spans="1:27" ht="47" customHeight="1" x14ac:dyDescent="0.2">
      <c r="A17" s="116"/>
      <c r="B17" s="116"/>
      <c r="C17" s="117"/>
      <c r="D17" s="117"/>
      <c r="E17" s="117"/>
      <c r="F17" s="117"/>
      <c r="G17" s="116"/>
      <c r="Y17" t="str">
        <f t="shared" si="0"/>
        <v/>
      </c>
      <c r="Z17" t="str">
        <f t="shared" si="1"/>
        <v/>
      </c>
      <c r="AA17" t="str">
        <f t="shared" si="2"/>
        <v/>
      </c>
    </row>
    <row r="18" spans="1:27" ht="47" customHeight="1" x14ac:dyDescent="0.2">
      <c r="A18" s="116"/>
      <c r="B18" s="116"/>
      <c r="C18" s="117"/>
      <c r="D18" s="117"/>
      <c r="E18" s="117"/>
      <c r="F18" s="117"/>
      <c r="G18" s="116"/>
      <c r="Y18" t="str">
        <f t="shared" si="0"/>
        <v/>
      </c>
      <c r="Z18" t="str">
        <f t="shared" si="1"/>
        <v/>
      </c>
      <c r="AA18" t="str">
        <f t="shared" si="2"/>
        <v/>
      </c>
    </row>
    <row r="19" spans="1:27" ht="47" customHeight="1" x14ac:dyDescent="0.2">
      <c r="A19" s="116"/>
      <c r="B19" s="116"/>
      <c r="C19" s="117"/>
      <c r="D19" s="117"/>
      <c r="E19" s="117"/>
      <c r="F19" s="117"/>
      <c r="G19" s="116"/>
      <c r="Y19" t="str">
        <f t="shared" si="0"/>
        <v/>
      </c>
      <c r="Z19" t="str">
        <f t="shared" si="1"/>
        <v/>
      </c>
      <c r="AA19" t="str">
        <f t="shared" si="2"/>
        <v/>
      </c>
    </row>
    <row r="20" spans="1:27" ht="47" customHeight="1" x14ac:dyDescent="0.2">
      <c r="A20" s="116"/>
      <c r="B20" s="116"/>
      <c r="C20" s="117"/>
      <c r="D20" s="117"/>
      <c r="E20" s="117"/>
      <c r="F20" s="117"/>
      <c r="G20" s="116"/>
      <c r="Y20" t="str">
        <f t="shared" si="0"/>
        <v/>
      </c>
      <c r="Z20" t="str">
        <f t="shared" si="1"/>
        <v/>
      </c>
      <c r="AA20" t="str">
        <f t="shared" si="2"/>
        <v/>
      </c>
    </row>
    <row r="21" spans="1:27" ht="47" customHeight="1" x14ac:dyDescent="0.2">
      <c r="A21" s="116"/>
      <c r="B21" s="116"/>
      <c r="C21" s="117"/>
      <c r="D21" s="117"/>
      <c r="E21" s="117"/>
      <c r="F21" s="117"/>
      <c r="G21" s="116"/>
      <c r="Y21" t="str">
        <f t="shared" si="0"/>
        <v/>
      </c>
      <c r="Z21" t="str">
        <f t="shared" si="1"/>
        <v/>
      </c>
      <c r="AA21" t="str">
        <f t="shared" si="2"/>
        <v/>
      </c>
    </row>
    <row r="22" spans="1:27" ht="47" customHeight="1" x14ac:dyDescent="0.2">
      <c r="A22" s="116"/>
      <c r="B22" s="116"/>
      <c r="C22" s="117"/>
      <c r="D22" s="117"/>
      <c r="E22" s="117"/>
      <c r="F22" s="117"/>
      <c r="G22" s="116"/>
      <c r="Y22" t="str">
        <f t="shared" si="0"/>
        <v/>
      </c>
      <c r="Z22" t="str">
        <f t="shared" si="1"/>
        <v/>
      </c>
      <c r="AA22" t="str">
        <f t="shared" si="2"/>
        <v/>
      </c>
    </row>
    <row r="23" spans="1:27" ht="47" customHeight="1" x14ac:dyDescent="0.2">
      <c r="A23" s="116"/>
      <c r="B23" s="116"/>
      <c r="C23" s="117"/>
      <c r="D23" s="117"/>
      <c r="E23" s="117"/>
      <c r="F23" s="117"/>
      <c r="G23" s="116"/>
      <c r="Y23" t="str">
        <f t="shared" si="0"/>
        <v/>
      </c>
      <c r="Z23" t="str">
        <f t="shared" si="1"/>
        <v/>
      </c>
      <c r="AA23" t="str">
        <f t="shared" si="2"/>
        <v/>
      </c>
    </row>
    <row r="24" spans="1:27" ht="47" customHeight="1" x14ac:dyDescent="0.2">
      <c r="A24" s="116"/>
      <c r="B24" s="116"/>
      <c r="C24" s="117"/>
      <c r="D24" s="117"/>
      <c r="E24" s="117"/>
      <c r="F24" s="117"/>
      <c r="G24" s="116"/>
      <c r="Y24" t="str">
        <f t="shared" si="0"/>
        <v/>
      </c>
      <c r="Z24" t="str">
        <f t="shared" si="1"/>
        <v/>
      </c>
      <c r="AA24" t="str">
        <f t="shared" si="2"/>
        <v/>
      </c>
    </row>
    <row r="25" spans="1:27" ht="47" customHeight="1" x14ac:dyDescent="0.2">
      <c r="A25" s="116"/>
      <c r="B25" s="116"/>
      <c r="C25" s="117"/>
      <c r="D25" s="117"/>
      <c r="E25" s="117"/>
      <c r="F25" s="117"/>
      <c r="G25" s="116"/>
      <c r="Y25" t="str">
        <f t="shared" si="0"/>
        <v/>
      </c>
      <c r="Z25" t="str">
        <f t="shared" si="1"/>
        <v/>
      </c>
      <c r="AA25" t="str">
        <f t="shared" si="2"/>
        <v/>
      </c>
    </row>
    <row r="26" spans="1:27" ht="47" customHeight="1" x14ac:dyDescent="0.2">
      <c r="A26" s="116"/>
      <c r="B26" s="116"/>
      <c r="C26" s="117"/>
      <c r="D26" s="117"/>
      <c r="E26" s="117"/>
      <c r="F26" s="117"/>
      <c r="G26" s="116"/>
      <c r="Y26" t="str">
        <f t="shared" si="0"/>
        <v/>
      </c>
      <c r="Z26" t="str">
        <f t="shared" si="1"/>
        <v/>
      </c>
      <c r="AA26" t="str">
        <f t="shared" si="2"/>
        <v/>
      </c>
    </row>
    <row r="27" spans="1:27" ht="47" customHeight="1" x14ac:dyDescent="0.2">
      <c r="A27" s="116"/>
      <c r="B27" s="116"/>
      <c r="C27" s="117"/>
      <c r="D27" s="117"/>
      <c r="E27" s="117"/>
      <c r="F27" s="117"/>
      <c r="G27" s="116"/>
      <c r="Y27" t="str">
        <f t="shared" si="0"/>
        <v/>
      </c>
      <c r="Z27" t="str">
        <f t="shared" si="1"/>
        <v/>
      </c>
      <c r="AA27" t="str">
        <f t="shared" si="2"/>
        <v/>
      </c>
    </row>
    <row r="28" spans="1:27" ht="47" customHeight="1" x14ac:dyDescent="0.2">
      <c r="A28" s="116"/>
      <c r="B28" s="116"/>
      <c r="C28" s="117"/>
      <c r="D28" s="117"/>
      <c r="E28" s="117"/>
      <c r="F28" s="117"/>
      <c r="G28" s="116"/>
      <c r="Y28" t="str">
        <f t="shared" si="0"/>
        <v/>
      </c>
      <c r="Z28" t="str">
        <f t="shared" si="1"/>
        <v/>
      </c>
      <c r="AA28" t="str">
        <f t="shared" si="2"/>
        <v/>
      </c>
    </row>
    <row r="29" spans="1:27" ht="47" customHeight="1" x14ac:dyDescent="0.2">
      <c r="A29" s="116"/>
      <c r="B29" s="116"/>
      <c r="C29" s="117"/>
      <c r="D29" s="117"/>
      <c r="E29" s="117"/>
      <c r="F29" s="117"/>
      <c r="G29" s="116"/>
      <c r="Y29" t="str">
        <f t="shared" si="0"/>
        <v/>
      </c>
      <c r="Z29" t="str">
        <f t="shared" si="1"/>
        <v/>
      </c>
      <c r="AA29" t="str">
        <f t="shared" si="2"/>
        <v/>
      </c>
    </row>
    <row r="30" spans="1:27" ht="47" customHeight="1" x14ac:dyDescent="0.2">
      <c r="A30" s="116"/>
      <c r="B30" s="116"/>
      <c r="C30" s="117"/>
      <c r="D30" s="117"/>
      <c r="E30" s="117"/>
      <c r="F30" s="117"/>
      <c r="G30" s="116"/>
      <c r="Y30" t="str">
        <f t="shared" si="0"/>
        <v/>
      </c>
      <c r="Z30" t="str">
        <f t="shared" si="1"/>
        <v/>
      </c>
      <c r="AA30" t="str">
        <f t="shared" si="2"/>
        <v/>
      </c>
    </row>
    <row r="31" spans="1:27" ht="47" customHeight="1" x14ac:dyDescent="0.2">
      <c r="A31" s="116"/>
      <c r="B31" s="116"/>
      <c r="C31" s="117"/>
      <c r="D31" s="117"/>
      <c r="E31" s="117"/>
      <c r="F31" s="117"/>
      <c r="G31" s="116"/>
      <c r="Y31" t="str">
        <f t="shared" si="0"/>
        <v/>
      </c>
      <c r="Z31" t="str">
        <f t="shared" si="1"/>
        <v/>
      </c>
      <c r="AA31" t="str">
        <f t="shared" si="2"/>
        <v/>
      </c>
    </row>
    <row r="32" spans="1:27" ht="47" customHeight="1" x14ac:dyDescent="0.2">
      <c r="A32" s="116"/>
      <c r="B32" s="116"/>
      <c r="C32" s="117"/>
      <c r="D32" s="117"/>
      <c r="E32" s="117"/>
      <c r="F32" s="117"/>
      <c r="G32" s="116"/>
      <c r="Y32" t="str">
        <f t="shared" si="0"/>
        <v/>
      </c>
      <c r="Z32" t="str">
        <f t="shared" si="1"/>
        <v/>
      </c>
      <c r="AA32" t="str">
        <f t="shared" si="2"/>
        <v/>
      </c>
    </row>
    <row r="33" spans="1:27" ht="47" customHeight="1" x14ac:dyDescent="0.2">
      <c r="A33" s="116"/>
      <c r="B33" s="116"/>
      <c r="C33" s="117"/>
      <c r="D33" s="117"/>
      <c r="E33" s="117"/>
      <c r="F33" s="117"/>
      <c r="G33" s="116"/>
      <c r="Y33" t="str">
        <f t="shared" si="0"/>
        <v/>
      </c>
      <c r="Z33" t="str">
        <f t="shared" si="1"/>
        <v/>
      </c>
      <c r="AA33" t="str">
        <f t="shared" si="2"/>
        <v/>
      </c>
    </row>
    <row r="34" spans="1:27" ht="47" customHeight="1" x14ac:dyDescent="0.2">
      <c r="A34" s="116"/>
      <c r="B34" s="116"/>
      <c r="C34" s="117"/>
      <c r="D34" s="117"/>
      <c r="E34" s="117"/>
      <c r="F34" s="117"/>
      <c r="G34" s="116"/>
      <c r="Y34" t="str">
        <f t="shared" si="0"/>
        <v/>
      </c>
      <c r="Z34" t="str">
        <f t="shared" si="1"/>
        <v/>
      </c>
      <c r="AA34" t="str">
        <f t="shared" si="2"/>
        <v/>
      </c>
    </row>
    <row r="35" spans="1:27" ht="47" customHeight="1" x14ac:dyDescent="0.2">
      <c r="A35" s="116"/>
      <c r="B35" s="116"/>
      <c r="C35" s="117"/>
      <c r="D35" s="117"/>
      <c r="E35" s="117"/>
      <c r="F35" s="117"/>
      <c r="G35" s="116"/>
      <c r="Y35" t="str">
        <f t="shared" si="0"/>
        <v/>
      </c>
      <c r="Z35" t="str">
        <f t="shared" si="1"/>
        <v/>
      </c>
      <c r="AA35" t="str">
        <f t="shared" si="2"/>
        <v/>
      </c>
    </row>
    <row r="36" spans="1:27" ht="47" customHeight="1" x14ac:dyDescent="0.2">
      <c r="A36" s="116"/>
      <c r="B36" s="116"/>
      <c r="C36" s="117"/>
      <c r="D36" s="117"/>
      <c r="E36" s="117"/>
      <c r="F36" s="117"/>
      <c r="G36" s="116"/>
      <c r="Y36" t="str">
        <f t="shared" si="0"/>
        <v/>
      </c>
      <c r="Z36" t="str">
        <f t="shared" si="1"/>
        <v/>
      </c>
      <c r="AA36" t="str">
        <f t="shared" si="2"/>
        <v/>
      </c>
    </row>
    <row r="37" spans="1:27" ht="47" customHeight="1" x14ac:dyDescent="0.2">
      <c r="A37" s="116"/>
      <c r="B37" s="116"/>
      <c r="C37" s="117"/>
      <c r="D37" s="117"/>
      <c r="E37" s="117"/>
      <c r="F37" s="117"/>
      <c r="G37" s="116"/>
      <c r="Y37" t="str">
        <f t="shared" si="0"/>
        <v/>
      </c>
      <c r="Z37" t="str">
        <f t="shared" si="1"/>
        <v/>
      </c>
      <c r="AA37" t="str">
        <f t="shared" si="2"/>
        <v/>
      </c>
    </row>
    <row r="38" spans="1:27" ht="47" customHeight="1" x14ac:dyDescent="0.2">
      <c r="A38" s="116"/>
      <c r="B38" s="116"/>
      <c r="C38" s="117"/>
      <c r="D38" s="117"/>
      <c r="E38" s="117"/>
      <c r="F38" s="117"/>
      <c r="G38" s="116"/>
      <c r="Y38" t="str">
        <f t="shared" si="0"/>
        <v/>
      </c>
      <c r="Z38" t="str">
        <f t="shared" si="1"/>
        <v/>
      </c>
      <c r="AA38" t="str">
        <f t="shared" si="2"/>
        <v/>
      </c>
    </row>
    <row r="39" spans="1:27" ht="47" customHeight="1" x14ac:dyDescent="0.2">
      <c r="A39" s="116"/>
      <c r="B39" s="116"/>
      <c r="C39" s="117"/>
      <c r="D39" s="117"/>
      <c r="E39" s="117"/>
      <c r="F39" s="117"/>
      <c r="G39" s="116"/>
      <c r="Y39" t="str">
        <f t="shared" si="0"/>
        <v/>
      </c>
      <c r="Z39" t="str">
        <f t="shared" si="1"/>
        <v/>
      </c>
      <c r="AA39" t="str">
        <f t="shared" si="2"/>
        <v/>
      </c>
    </row>
    <row r="40" spans="1:27" ht="47" customHeight="1" x14ac:dyDescent="0.2">
      <c r="A40" s="116"/>
      <c r="B40" s="116"/>
      <c r="C40" s="117"/>
      <c r="D40" s="117"/>
      <c r="E40" s="117"/>
      <c r="F40" s="117"/>
      <c r="G40" s="116"/>
      <c r="Y40" t="str">
        <f t="shared" si="0"/>
        <v/>
      </c>
      <c r="Z40" t="str">
        <f t="shared" si="1"/>
        <v/>
      </c>
      <c r="AA40" t="str">
        <f t="shared" si="2"/>
        <v/>
      </c>
    </row>
    <row r="41" spans="1:27" ht="47" customHeight="1" x14ac:dyDescent="0.2">
      <c r="A41" s="116"/>
      <c r="B41" s="116"/>
      <c r="C41" s="117"/>
      <c r="D41" s="117"/>
      <c r="E41" s="117"/>
      <c r="F41" s="117"/>
      <c r="G41" s="116"/>
      <c r="Y41" t="str">
        <f t="shared" si="0"/>
        <v/>
      </c>
      <c r="Z41" t="str">
        <f t="shared" si="1"/>
        <v/>
      </c>
      <c r="AA41" t="str">
        <f t="shared" si="2"/>
        <v/>
      </c>
    </row>
    <row r="42" spans="1:27" ht="47" customHeight="1" x14ac:dyDescent="0.2">
      <c r="A42" s="116"/>
      <c r="B42" s="116"/>
      <c r="C42" s="117"/>
      <c r="D42" s="117"/>
      <c r="E42" s="117"/>
      <c r="F42" s="117"/>
      <c r="G42" s="116"/>
      <c r="Y42" t="str">
        <f t="shared" si="0"/>
        <v/>
      </c>
      <c r="Z42" t="str">
        <f t="shared" si="1"/>
        <v/>
      </c>
      <c r="AA42" t="str">
        <f t="shared" si="2"/>
        <v/>
      </c>
    </row>
    <row r="43" spans="1:27" ht="47" customHeight="1" x14ac:dyDescent="0.2">
      <c r="A43" s="116"/>
      <c r="B43" s="116"/>
      <c r="C43" s="117"/>
      <c r="D43" s="117"/>
      <c r="E43" s="117"/>
      <c r="F43" s="117"/>
      <c r="G43" s="116"/>
      <c r="Y43" t="str">
        <f t="shared" si="0"/>
        <v/>
      </c>
      <c r="Z43" t="str">
        <f t="shared" si="1"/>
        <v/>
      </c>
      <c r="AA43" t="str">
        <f t="shared" si="2"/>
        <v/>
      </c>
    </row>
    <row r="44" spans="1:27" ht="47" customHeight="1" x14ac:dyDescent="0.2">
      <c r="A44" s="116"/>
      <c r="B44" s="116"/>
      <c r="C44" s="117"/>
      <c r="D44" s="117"/>
      <c r="E44" s="117"/>
      <c r="F44" s="117"/>
      <c r="G44" s="116"/>
      <c r="Y44" t="str">
        <f t="shared" si="0"/>
        <v/>
      </c>
      <c r="Z44" t="str">
        <f t="shared" si="1"/>
        <v/>
      </c>
      <c r="AA44" t="str">
        <f t="shared" si="2"/>
        <v/>
      </c>
    </row>
    <row r="45" spans="1:27" ht="47" customHeight="1" x14ac:dyDescent="0.2">
      <c r="A45" s="116"/>
      <c r="B45" s="116"/>
      <c r="C45" s="117"/>
      <c r="D45" s="117"/>
      <c r="E45" s="117"/>
      <c r="F45" s="117"/>
      <c r="G45" s="116"/>
      <c r="Y45" t="str">
        <f t="shared" si="0"/>
        <v/>
      </c>
      <c r="Z45" t="str">
        <f t="shared" si="1"/>
        <v/>
      </c>
      <c r="AA45" t="str">
        <f t="shared" si="2"/>
        <v/>
      </c>
    </row>
    <row r="46" spans="1:27" ht="47" customHeight="1" x14ac:dyDescent="0.2">
      <c r="A46" s="116"/>
      <c r="B46" s="116"/>
      <c r="C46" s="117"/>
      <c r="D46" s="117"/>
      <c r="E46" s="117"/>
      <c r="F46" s="117"/>
      <c r="G46" s="116"/>
      <c r="Y46" t="str">
        <f t="shared" si="0"/>
        <v/>
      </c>
      <c r="Z46" t="str">
        <f t="shared" si="1"/>
        <v/>
      </c>
      <c r="AA46" t="str">
        <f t="shared" si="2"/>
        <v/>
      </c>
    </row>
    <row r="47" spans="1:27" ht="47" customHeight="1" x14ac:dyDescent="0.2">
      <c r="A47" s="116"/>
      <c r="B47" s="116"/>
      <c r="C47" s="117"/>
      <c r="D47" s="117"/>
      <c r="E47" s="117"/>
      <c r="F47" s="117"/>
      <c r="G47" s="116"/>
      <c r="Y47" t="str">
        <f t="shared" si="0"/>
        <v/>
      </c>
      <c r="Z47" t="str">
        <f t="shared" si="1"/>
        <v/>
      </c>
      <c r="AA47" t="str">
        <f t="shared" si="2"/>
        <v/>
      </c>
    </row>
    <row r="48" spans="1:27" ht="47" customHeight="1" x14ac:dyDescent="0.2">
      <c r="A48" s="116"/>
      <c r="B48" s="116"/>
      <c r="C48" s="117"/>
      <c r="D48" s="117"/>
      <c r="E48" s="117"/>
      <c r="F48" s="117"/>
      <c r="G48" s="116"/>
      <c r="Y48" t="str">
        <f t="shared" si="0"/>
        <v/>
      </c>
      <c r="Z48" t="str">
        <f t="shared" si="1"/>
        <v/>
      </c>
      <c r="AA48" t="str">
        <f t="shared" si="2"/>
        <v/>
      </c>
    </row>
    <row r="49" spans="1:27" ht="47" customHeight="1" x14ac:dyDescent="0.2">
      <c r="A49" s="116"/>
      <c r="B49" s="116"/>
      <c r="C49" s="117"/>
      <c r="D49" s="117"/>
      <c r="E49" s="117"/>
      <c r="F49" s="117"/>
      <c r="G49" s="116"/>
      <c r="Y49" t="str">
        <f t="shared" si="0"/>
        <v/>
      </c>
      <c r="Z49" t="str">
        <f t="shared" si="1"/>
        <v/>
      </c>
      <c r="AA49" t="str">
        <f t="shared" si="2"/>
        <v/>
      </c>
    </row>
    <row r="50" spans="1:27" ht="47" customHeight="1" x14ac:dyDescent="0.2">
      <c r="A50" s="116"/>
      <c r="B50" s="116"/>
      <c r="C50" s="117"/>
      <c r="D50" s="117"/>
      <c r="E50" s="117"/>
      <c r="F50" s="117"/>
      <c r="G50" s="116"/>
      <c r="Y50" t="str">
        <f t="shared" si="0"/>
        <v/>
      </c>
      <c r="Z50" t="str">
        <f t="shared" si="1"/>
        <v/>
      </c>
      <c r="AA50" t="str">
        <f t="shared" si="2"/>
        <v/>
      </c>
    </row>
    <row r="51" spans="1:27" ht="47" customHeight="1" x14ac:dyDescent="0.2">
      <c r="A51" s="116"/>
      <c r="B51" s="116"/>
      <c r="C51" s="117"/>
      <c r="D51" s="117"/>
      <c r="E51" s="117"/>
      <c r="F51" s="117"/>
      <c r="G51" s="116"/>
      <c r="Y51" t="str">
        <f t="shared" si="0"/>
        <v/>
      </c>
      <c r="Z51" t="str">
        <f t="shared" si="1"/>
        <v/>
      </c>
      <c r="AA51" t="str">
        <f t="shared" si="2"/>
        <v/>
      </c>
    </row>
    <row r="52" spans="1:27" ht="47" customHeight="1" x14ac:dyDescent="0.2">
      <c r="A52" s="116"/>
      <c r="B52" s="116"/>
      <c r="C52" s="117"/>
      <c r="D52" s="117"/>
      <c r="E52" s="117"/>
      <c r="F52" s="117"/>
      <c r="G52" s="116"/>
      <c r="Y52" t="str">
        <f t="shared" si="0"/>
        <v/>
      </c>
      <c r="Z52" t="str">
        <f t="shared" si="1"/>
        <v/>
      </c>
      <c r="AA52" t="str">
        <f t="shared" si="2"/>
        <v/>
      </c>
    </row>
    <row r="53" spans="1:27" ht="47" customHeight="1" x14ac:dyDescent="0.2">
      <c r="A53" s="116"/>
      <c r="B53" s="116"/>
      <c r="C53" s="117"/>
      <c r="D53" s="117"/>
      <c r="E53" s="117"/>
      <c r="F53" s="117"/>
      <c r="G53" s="116"/>
      <c r="Y53" t="str">
        <f t="shared" si="0"/>
        <v/>
      </c>
      <c r="Z53" t="str">
        <f t="shared" si="1"/>
        <v/>
      </c>
      <c r="AA53" t="str">
        <f t="shared" si="2"/>
        <v/>
      </c>
    </row>
    <row r="54" spans="1:27" ht="47" customHeight="1" x14ac:dyDescent="0.2">
      <c r="A54" s="116"/>
      <c r="B54" s="116"/>
      <c r="C54" s="117"/>
      <c r="D54" s="117"/>
      <c r="E54" s="117"/>
      <c r="F54" s="117"/>
      <c r="G54" s="116"/>
      <c r="Y54" t="str">
        <f t="shared" si="0"/>
        <v/>
      </c>
      <c r="Z54" t="str">
        <f t="shared" si="1"/>
        <v/>
      </c>
      <c r="AA54" t="str">
        <f t="shared" si="2"/>
        <v/>
      </c>
    </row>
    <row r="55" spans="1:27" ht="47" customHeight="1" x14ac:dyDescent="0.2">
      <c r="A55" s="116"/>
      <c r="B55" s="116"/>
      <c r="C55" s="117"/>
      <c r="D55" s="117"/>
      <c r="E55" s="117"/>
      <c r="F55" s="117"/>
      <c r="G55" s="116"/>
      <c r="Y55" t="str">
        <f t="shared" si="0"/>
        <v/>
      </c>
      <c r="Z55" t="str">
        <f t="shared" si="1"/>
        <v/>
      </c>
      <c r="AA55" t="str">
        <f t="shared" si="2"/>
        <v/>
      </c>
    </row>
    <row r="56" spans="1:27" ht="47" customHeight="1" x14ac:dyDescent="0.2">
      <c r="A56" s="116"/>
      <c r="B56" s="116"/>
      <c r="C56" s="117"/>
      <c r="D56" s="117"/>
      <c r="E56" s="117"/>
      <c r="F56" s="117"/>
      <c r="G56" s="116"/>
      <c r="Y56" t="str">
        <f t="shared" si="0"/>
        <v/>
      </c>
      <c r="Z56" t="str">
        <f t="shared" si="1"/>
        <v/>
      </c>
      <c r="AA56" t="str">
        <f t="shared" si="2"/>
        <v/>
      </c>
    </row>
    <row r="57" spans="1:27" ht="47" customHeight="1" x14ac:dyDescent="0.2">
      <c r="A57" s="116"/>
      <c r="B57" s="116"/>
      <c r="C57" s="117"/>
      <c r="D57" s="117"/>
      <c r="E57" s="117"/>
      <c r="F57" s="117"/>
      <c r="G57" s="116"/>
      <c r="Y57" t="str">
        <f t="shared" si="0"/>
        <v/>
      </c>
      <c r="Z57" t="str">
        <f t="shared" si="1"/>
        <v/>
      </c>
      <c r="AA57" t="str">
        <f t="shared" si="2"/>
        <v/>
      </c>
    </row>
    <row r="58" spans="1:27" ht="47" customHeight="1" x14ac:dyDescent="0.2">
      <c r="A58" s="116"/>
      <c r="B58" s="116"/>
      <c r="C58" s="117"/>
      <c r="D58" s="117"/>
      <c r="E58" s="117"/>
      <c r="F58" s="117"/>
      <c r="G58" s="116"/>
      <c r="Y58" t="str">
        <f t="shared" si="0"/>
        <v/>
      </c>
      <c r="Z58" t="str">
        <f t="shared" si="1"/>
        <v/>
      </c>
      <c r="AA58" t="str">
        <f t="shared" si="2"/>
        <v/>
      </c>
    </row>
    <row r="59" spans="1:27" ht="47" customHeight="1" x14ac:dyDescent="0.2">
      <c r="A59" s="116"/>
      <c r="B59" s="116"/>
      <c r="C59" s="117"/>
      <c r="D59" s="117"/>
      <c r="E59" s="117"/>
      <c r="F59" s="117"/>
      <c r="G59" s="116"/>
      <c r="Y59" t="str">
        <f t="shared" si="0"/>
        <v/>
      </c>
      <c r="Z59" t="str">
        <f t="shared" si="1"/>
        <v/>
      </c>
      <c r="AA59" t="str">
        <f t="shared" si="2"/>
        <v/>
      </c>
    </row>
    <row r="60" spans="1:27" ht="47" customHeight="1" x14ac:dyDescent="0.2">
      <c r="A60" s="116"/>
      <c r="B60" s="116"/>
      <c r="C60" s="117"/>
      <c r="D60" s="117"/>
      <c r="E60" s="117"/>
      <c r="F60" s="117"/>
      <c r="G60" s="116"/>
      <c r="Y60" t="str">
        <f t="shared" si="0"/>
        <v/>
      </c>
      <c r="Z60" t="str">
        <f t="shared" si="1"/>
        <v/>
      </c>
      <c r="AA60" t="str">
        <f t="shared" si="2"/>
        <v/>
      </c>
    </row>
    <row r="61" spans="1:27" ht="47" customHeight="1" x14ac:dyDescent="0.2">
      <c r="A61" s="116"/>
      <c r="B61" s="116"/>
      <c r="C61" s="117"/>
      <c r="D61" s="117"/>
      <c r="E61" s="117"/>
      <c r="F61" s="117"/>
      <c r="G61" s="116"/>
      <c r="Y61" t="str">
        <f t="shared" si="0"/>
        <v/>
      </c>
      <c r="Z61" t="str">
        <f t="shared" si="1"/>
        <v/>
      </c>
      <c r="AA61" t="str">
        <f t="shared" si="2"/>
        <v/>
      </c>
    </row>
    <row r="62" spans="1:27" ht="47" customHeight="1" x14ac:dyDescent="0.2">
      <c r="A62" s="116"/>
      <c r="B62" s="116"/>
      <c r="C62" s="117"/>
      <c r="D62" s="117"/>
      <c r="E62" s="117"/>
      <c r="F62" s="117"/>
      <c r="G62" s="116"/>
      <c r="Y62" t="str">
        <f t="shared" si="0"/>
        <v/>
      </c>
      <c r="Z62" t="str">
        <f t="shared" si="1"/>
        <v/>
      </c>
      <c r="AA62" t="str">
        <f t="shared" si="2"/>
        <v/>
      </c>
    </row>
    <row r="63" spans="1:27" ht="47" customHeight="1" x14ac:dyDescent="0.2">
      <c r="A63" s="116"/>
      <c r="B63" s="116"/>
      <c r="C63" s="117"/>
      <c r="D63" s="117"/>
      <c r="E63" s="117"/>
      <c r="F63" s="117"/>
      <c r="G63" s="116"/>
      <c r="Y63" t="str">
        <f t="shared" si="0"/>
        <v/>
      </c>
      <c r="Z63" t="str">
        <f t="shared" si="1"/>
        <v/>
      </c>
      <c r="AA63" t="str">
        <f t="shared" si="2"/>
        <v/>
      </c>
    </row>
    <row r="64" spans="1:27" ht="47" customHeight="1" x14ac:dyDescent="0.2">
      <c r="A64" s="116"/>
      <c r="B64" s="116"/>
      <c r="C64" s="117"/>
      <c r="D64" s="117"/>
      <c r="E64" s="117"/>
      <c r="F64" s="117"/>
      <c r="G64" s="116"/>
      <c r="Y64" t="str">
        <f t="shared" si="0"/>
        <v/>
      </c>
      <c r="Z64" t="str">
        <f t="shared" si="1"/>
        <v/>
      </c>
      <c r="AA64" t="str">
        <f t="shared" si="2"/>
        <v/>
      </c>
    </row>
    <row r="65" spans="1:27" ht="47" customHeight="1" x14ac:dyDescent="0.2">
      <c r="A65" s="116"/>
      <c r="B65" s="116"/>
      <c r="C65" s="117"/>
      <c r="D65" s="117"/>
      <c r="E65" s="117"/>
      <c r="F65" s="117"/>
      <c r="G65" s="116"/>
      <c r="Y65" t="str">
        <f t="shared" si="0"/>
        <v/>
      </c>
      <c r="Z65" t="str">
        <f t="shared" si="1"/>
        <v/>
      </c>
      <c r="AA65" t="str">
        <f t="shared" si="2"/>
        <v/>
      </c>
    </row>
    <row r="66" spans="1:27" ht="47" customHeight="1" x14ac:dyDescent="0.2">
      <c r="A66" s="116"/>
      <c r="B66" s="116"/>
      <c r="C66" s="117"/>
      <c r="D66" s="117"/>
      <c r="E66" s="117"/>
      <c r="F66" s="117"/>
      <c r="G66" s="116"/>
      <c r="Y66" t="str">
        <f t="shared" si="0"/>
        <v/>
      </c>
      <c r="Z66" t="str">
        <f t="shared" si="1"/>
        <v/>
      </c>
      <c r="AA66" t="str">
        <f t="shared" si="2"/>
        <v/>
      </c>
    </row>
    <row r="67" spans="1:27" ht="47" customHeight="1" x14ac:dyDescent="0.2">
      <c r="A67" s="116"/>
      <c r="B67" s="116"/>
      <c r="C67" s="117"/>
      <c r="D67" s="117"/>
      <c r="E67" s="117"/>
      <c r="F67" s="117"/>
      <c r="G67" s="116"/>
      <c r="Y67" t="str">
        <f t="shared" si="0"/>
        <v/>
      </c>
      <c r="Z67" t="str">
        <f t="shared" si="1"/>
        <v/>
      </c>
      <c r="AA67" t="str">
        <f t="shared" si="2"/>
        <v/>
      </c>
    </row>
    <row r="68" spans="1:27" ht="47" customHeight="1" x14ac:dyDescent="0.2">
      <c r="A68" s="116"/>
      <c r="B68" s="116"/>
      <c r="C68" s="117"/>
      <c r="D68" s="117"/>
      <c r="E68" s="117"/>
      <c r="F68" s="117"/>
      <c r="G68" s="116"/>
      <c r="Y68" t="str">
        <f t="shared" si="0"/>
        <v/>
      </c>
      <c r="Z68" t="str">
        <f t="shared" si="1"/>
        <v/>
      </c>
      <c r="AA68" t="str">
        <f t="shared" si="2"/>
        <v/>
      </c>
    </row>
    <row r="69" spans="1:27" ht="47" customHeight="1" x14ac:dyDescent="0.2">
      <c r="A69" s="116"/>
      <c r="B69" s="116"/>
      <c r="C69" s="117"/>
      <c r="D69" s="117"/>
      <c r="E69" s="117"/>
      <c r="F69" s="117"/>
      <c r="G69" s="116"/>
      <c r="Y69" t="str">
        <f t="shared" si="0"/>
        <v/>
      </c>
      <c r="Z69" t="str">
        <f t="shared" si="1"/>
        <v/>
      </c>
      <c r="AA69" t="str">
        <f t="shared" si="2"/>
        <v/>
      </c>
    </row>
    <row r="70" spans="1:27" ht="47" customHeight="1" x14ac:dyDescent="0.2">
      <c r="A70" s="116"/>
      <c r="B70" s="116"/>
      <c r="C70" s="117"/>
      <c r="D70" s="117"/>
      <c r="E70" s="117"/>
      <c r="F70" s="117"/>
      <c r="G70" s="116"/>
      <c r="Y70" t="str">
        <f t="shared" ref="Y70:Y100" si="3">IF(A70="","",--LEFT(A70,1))</f>
        <v/>
      </c>
      <c r="Z70" t="str">
        <f t="shared" ref="Z70:Z100" si="4">IF(E70="","",--LEFT(E70,1))</f>
        <v/>
      </c>
      <c r="AA70" t="str">
        <f t="shared" ref="AA70:AA100" si="5">IF(AND($D70="N",TRIM($F70)&lt;&gt;"Terminé",$C70&lt;&gt;""),ROW(),"")</f>
        <v/>
      </c>
    </row>
    <row r="71" spans="1:27" ht="47" customHeight="1" x14ac:dyDescent="0.2">
      <c r="A71" s="116"/>
      <c r="B71" s="116"/>
      <c r="C71" s="117"/>
      <c r="D71" s="117"/>
      <c r="E71" s="117"/>
      <c r="F71" s="117"/>
      <c r="G71" s="116"/>
      <c r="Y71" t="str">
        <f t="shared" si="3"/>
        <v/>
      </c>
      <c r="Z71" t="str">
        <f t="shared" si="4"/>
        <v/>
      </c>
      <c r="AA71" t="str">
        <f t="shared" si="5"/>
        <v/>
      </c>
    </row>
    <row r="72" spans="1:27" ht="47" customHeight="1" x14ac:dyDescent="0.2">
      <c r="A72" s="116"/>
      <c r="B72" s="116"/>
      <c r="C72" s="117"/>
      <c r="D72" s="117"/>
      <c r="E72" s="117"/>
      <c r="F72" s="117"/>
      <c r="G72" s="116"/>
      <c r="Y72" t="str">
        <f t="shared" si="3"/>
        <v/>
      </c>
      <c r="Z72" t="str">
        <f t="shared" si="4"/>
        <v/>
      </c>
      <c r="AA72" t="str">
        <f t="shared" si="5"/>
        <v/>
      </c>
    </row>
    <row r="73" spans="1:27" ht="47" customHeight="1" x14ac:dyDescent="0.2">
      <c r="A73" s="116"/>
      <c r="B73" s="116"/>
      <c r="C73" s="117"/>
      <c r="D73" s="117"/>
      <c r="E73" s="117"/>
      <c r="F73" s="117"/>
      <c r="G73" s="116"/>
      <c r="Y73" t="str">
        <f t="shared" si="3"/>
        <v/>
      </c>
      <c r="Z73" t="str">
        <f t="shared" si="4"/>
        <v/>
      </c>
      <c r="AA73" t="str">
        <f t="shared" si="5"/>
        <v/>
      </c>
    </row>
    <row r="74" spans="1:27" ht="47" customHeight="1" x14ac:dyDescent="0.2">
      <c r="A74" s="116"/>
      <c r="B74" s="116"/>
      <c r="C74" s="117"/>
      <c r="D74" s="117"/>
      <c r="E74" s="117"/>
      <c r="F74" s="117"/>
      <c r="G74" s="116"/>
      <c r="Y74" t="str">
        <f t="shared" si="3"/>
        <v/>
      </c>
      <c r="Z74" t="str">
        <f t="shared" si="4"/>
        <v/>
      </c>
      <c r="AA74" t="str">
        <f t="shared" si="5"/>
        <v/>
      </c>
    </row>
    <row r="75" spans="1:27" ht="47" customHeight="1" x14ac:dyDescent="0.2">
      <c r="A75" s="116"/>
      <c r="B75" s="116"/>
      <c r="C75" s="117"/>
      <c r="D75" s="117"/>
      <c r="E75" s="117"/>
      <c r="F75" s="117"/>
      <c r="G75" s="116"/>
      <c r="Y75" t="str">
        <f t="shared" si="3"/>
        <v/>
      </c>
      <c r="Z75" t="str">
        <f t="shared" si="4"/>
        <v/>
      </c>
      <c r="AA75" t="str">
        <f t="shared" si="5"/>
        <v/>
      </c>
    </row>
    <row r="76" spans="1:27" ht="47" customHeight="1" x14ac:dyDescent="0.2">
      <c r="A76" s="116"/>
      <c r="B76" s="116"/>
      <c r="C76" s="117"/>
      <c r="D76" s="117"/>
      <c r="E76" s="117"/>
      <c r="F76" s="117"/>
      <c r="G76" s="116"/>
      <c r="Y76" t="str">
        <f t="shared" si="3"/>
        <v/>
      </c>
      <c r="Z76" t="str">
        <f t="shared" si="4"/>
        <v/>
      </c>
      <c r="AA76" t="str">
        <f t="shared" si="5"/>
        <v/>
      </c>
    </row>
    <row r="77" spans="1:27" ht="47" customHeight="1" x14ac:dyDescent="0.2">
      <c r="A77" s="116"/>
      <c r="B77" s="116"/>
      <c r="C77" s="117"/>
      <c r="D77" s="117"/>
      <c r="E77" s="117"/>
      <c r="F77" s="117"/>
      <c r="G77" s="116"/>
      <c r="Y77" t="str">
        <f t="shared" si="3"/>
        <v/>
      </c>
      <c r="Z77" t="str">
        <f t="shared" si="4"/>
        <v/>
      </c>
      <c r="AA77" t="str">
        <f t="shared" si="5"/>
        <v/>
      </c>
    </row>
    <row r="78" spans="1:27" ht="47" customHeight="1" x14ac:dyDescent="0.2">
      <c r="A78" s="116"/>
      <c r="B78" s="116"/>
      <c r="C78" s="117"/>
      <c r="D78" s="117"/>
      <c r="E78" s="117"/>
      <c r="F78" s="117"/>
      <c r="G78" s="116"/>
      <c r="Y78" t="str">
        <f t="shared" si="3"/>
        <v/>
      </c>
      <c r="Z78" t="str">
        <f t="shared" si="4"/>
        <v/>
      </c>
      <c r="AA78" t="str">
        <f t="shared" si="5"/>
        <v/>
      </c>
    </row>
    <row r="79" spans="1:27" ht="47" customHeight="1" x14ac:dyDescent="0.2">
      <c r="A79" s="116"/>
      <c r="B79" s="116"/>
      <c r="C79" s="117"/>
      <c r="D79" s="117"/>
      <c r="E79" s="117"/>
      <c r="F79" s="117"/>
      <c r="G79" s="116"/>
      <c r="Y79" t="str">
        <f t="shared" si="3"/>
        <v/>
      </c>
      <c r="Z79" t="str">
        <f t="shared" si="4"/>
        <v/>
      </c>
      <c r="AA79" t="str">
        <f t="shared" si="5"/>
        <v/>
      </c>
    </row>
    <row r="80" spans="1:27" ht="47" customHeight="1" x14ac:dyDescent="0.2">
      <c r="A80" s="116"/>
      <c r="B80" s="116"/>
      <c r="C80" s="117"/>
      <c r="D80" s="117"/>
      <c r="E80" s="117"/>
      <c r="F80" s="117"/>
      <c r="G80" s="116"/>
      <c r="Y80" t="str">
        <f t="shared" si="3"/>
        <v/>
      </c>
      <c r="Z80" t="str">
        <f t="shared" si="4"/>
        <v/>
      </c>
      <c r="AA80" t="str">
        <f t="shared" si="5"/>
        <v/>
      </c>
    </row>
    <row r="81" spans="1:27" ht="47" customHeight="1" x14ac:dyDescent="0.2">
      <c r="A81" s="116"/>
      <c r="B81" s="116"/>
      <c r="C81" s="117"/>
      <c r="D81" s="117"/>
      <c r="E81" s="117"/>
      <c r="F81" s="117"/>
      <c r="G81" s="116"/>
      <c r="Y81" t="str">
        <f t="shared" si="3"/>
        <v/>
      </c>
      <c r="Z81" t="str">
        <f t="shared" si="4"/>
        <v/>
      </c>
      <c r="AA81" t="str">
        <f t="shared" si="5"/>
        <v/>
      </c>
    </row>
    <row r="82" spans="1:27" ht="47" customHeight="1" x14ac:dyDescent="0.2">
      <c r="A82" s="116"/>
      <c r="B82" s="116"/>
      <c r="C82" s="117"/>
      <c r="D82" s="117"/>
      <c r="E82" s="117"/>
      <c r="F82" s="117"/>
      <c r="G82" s="116"/>
      <c r="Y82" t="str">
        <f t="shared" si="3"/>
        <v/>
      </c>
      <c r="Z82" t="str">
        <f t="shared" si="4"/>
        <v/>
      </c>
      <c r="AA82" t="str">
        <f t="shared" si="5"/>
        <v/>
      </c>
    </row>
    <row r="83" spans="1:27" ht="47" customHeight="1" x14ac:dyDescent="0.2">
      <c r="A83" s="116"/>
      <c r="B83" s="116"/>
      <c r="C83" s="117"/>
      <c r="D83" s="117"/>
      <c r="E83" s="117"/>
      <c r="F83" s="117"/>
      <c r="G83" s="116"/>
      <c r="Y83" t="str">
        <f t="shared" si="3"/>
        <v/>
      </c>
      <c r="Z83" t="str">
        <f t="shared" si="4"/>
        <v/>
      </c>
      <c r="AA83" t="str">
        <f t="shared" si="5"/>
        <v/>
      </c>
    </row>
    <row r="84" spans="1:27" ht="47" customHeight="1" x14ac:dyDescent="0.2">
      <c r="A84" s="116"/>
      <c r="B84" s="116"/>
      <c r="C84" s="117"/>
      <c r="D84" s="117"/>
      <c r="E84" s="117"/>
      <c r="F84" s="117"/>
      <c r="G84" s="116"/>
      <c r="Y84" t="str">
        <f t="shared" si="3"/>
        <v/>
      </c>
      <c r="Z84" t="str">
        <f t="shared" si="4"/>
        <v/>
      </c>
      <c r="AA84" t="str">
        <f t="shared" si="5"/>
        <v/>
      </c>
    </row>
    <row r="85" spans="1:27" ht="47" customHeight="1" x14ac:dyDescent="0.2">
      <c r="A85" s="116"/>
      <c r="B85" s="116"/>
      <c r="C85" s="117"/>
      <c r="D85" s="117"/>
      <c r="E85" s="117"/>
      <c r="F85" s="117"/>
      <c r="G85" s="116"/>
      <c r="Y85" t="str">
        <f t="shared" si="3"/>
        <v/>
      </c>
      <c r="Z85" t="str">
        <f t="shared" si="4"/>
        <v/>
      </c>
      <c r="AA85" t="str">
        <f t="shared" si="5"/>
        <v/>
      </c>
    </row>
    <row r="86" spans="1:27" ht="47" customHeight="1" x14ac:dyDescent="0.2">
      <c r="A86" s="116"/>
      <c r="B86" s="116"/>
      <c r="C86" s="117"/>
      <c r="D86" s="117"/>
      <c r="E86" s="117"/>
      <c r="F86" s="117"/>
      <c r="G86" s="116"/>
      <c r="Y86" t="str">
        <f t="shared" si="3"/>
        <v/>
      </c>
      <c r="Z86" t="str">
        <f t="shared" si="4"/>
        <v/>
      </c>
      <c r="AA86" t="str">
        <f t="shared" si="5"/>
        <v/>
      </c>
    </row>
    <row r="87" spans="1:27" ht="47" customHeight="1" x14ac:dyDescent="0.2">
      <c r="A87" s="116"/>
      <c r="B87" s="116"/>
      <c r="C87" s="117"/>
      <c r="D87" s="117"/>
      <c r="E87" s="117"/>
      <c r="F87" s="117"/>
      <c r="G87" s="116"/>
      <c r="Y87" t="str">
        <f t="shared" si="3"/>
        <v/>
      </c>
      <c r="Z87" t="str">
        <f t="shared" si="4"/>
        <v/>
      </c>
      <c r="AA87" t="str">
        <f t="shared" si="5"/>
        <v/>
      </c>
    </row>
    <row r="88" spans="1:27" ht="47" customHeight="1" x14ac:dyDescent="0.2">
      <c r="A88" s="116"/>
      <c r="B88" s="116"/>
      <c r="C88" s="117"/>
      <c r="D88" s="117"/>
      <c r="E88" s="117"/>
      <c r="F88" s="117"/>
      <c r="G88" s="116"/>
      <c r="Y88" t="str">
        <f t="shared" si="3"/>
        <v/>
      </c>
      <c r="Z88" t="str">
        <f t="shared" si="4"/>
        <v/>
      </c>
      <c r="AA88" t="str">
        <f t="shared" si="5"/>
        <v/>
      </c>
    </row>
    <row r="89" spans="1:27" ht="47" customHeight="1" x14ac:dyDescent="0.2">
      <c r="A89" s="116"/>
      <c r="B89" s="116"/>
      <c r="C89" s="117"/>
      <c r="D89" s="117"/>
      <c r="E89" s="117"/>
      <c r="F89" s="117"/>
      <c r="G89" s="116"/>
      <c r="Y89" t="str">
        <f t="shared" si="3"/>
        <v/>
      </c>
      <c r="Z89" t="str">
        <f t="shared" si="4"/>
        <v/>
      </c>
      <c r="AA89" t="str">
        <f t="shared" si="5"/>
        <v/>
      </c>
    </row>
    <row r="90" spans="1:27" ht="47" customHeight="1" x14ac:dyDescent="0.2">
      <c r="A90" s="116"/>
      <c r="B90" s="116"/>
      <c r="C90" s="117"/>
      <c r="D90" s="117"/>
      <c r="E90" s="117"/>
      <c r="F90" s="117"/>
      <c r="G90" s="116"/>
      <c r="Y90" t="str">
        <f t="shared" si="3"/>
        <v/>
      </c>
      <c r="Z90" t="str">
        <f t="shared" si="4"/>
        <v/>
      </c>
      <c r="AA90" t="str">
        <f t="shared" si="5"/>
        <v/>
      </c>
    </row>
    <row r="91" spans="1:27" ht="47" customHeight="1" x14ac:dyDescent="0.2">
      <c r="A91" s="116"/>
      <c r="B91" s="116"/>
      <c r="C91" s="117"/>
      <c r="D91" s="117"/>
      <c r="E91" s="117"/>
      <c r="F91" s="117"/>
      <c r="G91" s="116"/>
      <c r="Y91" t="str">
        <f t="shared" si="3"/>
        <v/>
      </c>
      <c r="Z91" t="str">
        <f t="shared" si="4"/>
        <v/>
      </c>
      <c r="AA91" t="str">
        <f t="shared" si="5"/>
        <v/>
      </c>
    </row>
    <row r="92" spans="1:27" ht="47" customHeight="1" x14ac:dyDescent="0.2">
      <c r="A92" s="116"/>
      <c r="B92" s="116"/>
      <c r="C92" s="117"/>
      <c r="D92" s="117"/>
      <c r="E92" s="117"/>
      <c r="F92" s="117"/>
      <c r="G92" s="116"/>
      <c r="Y92" t="str">
        <f t="shared" si="3"/>
        <v/>
      </c>
      <c r="Z92" t="str">
        <f t="shared" si="4"/>
        <v/>
      </c>
      <c r="AA92" t="str">
        <f t="shared" si="5"/>
        <v/>
      </c>
    </row>
    <row r="93" spans="1:27" ht="47" customHeight="1" x14ac:dyDescent="0.2">
      <c r="A93" s="116"/>
      <c r="B93" s="116"/>
      <c r="C93" s="117"/>
      <c r="D93" s="117"/>
      <c r="E93" s="117"/>
      <c r="F93" s="117"/>
      <c r="G93" s="116"/>
      <c r="Y93" t="str">
        <f t="shared" si="3"/>
        <v/>
      </c>
      <c r="Z93" t="str">
        <f t="shared" si="4"/>
        <v/>
      </c>
      <c r="AA93" t="str">
        <f t="shared" si="5"/>
        <v/>
      </c>
    </row>
    <row r="94" spans="1:27" ht="47" customHeight="1" x14ac:dyDescent="0.2">
      <c r="A94" s="116"/>
      <c r="B94" s="116"/>
      <c r="C94" s="117"/>
      <c r="D94" s="117"/>
      <c r="E94" s="117"/>
      <c r="F94" s="117"/>
      <c r="G94" s="116"/>
      <c r="Y94" t="str">
        <f t="shared" si="3"/>
        <v/>
      </c>
      <c r="Z94" t="str">
        <f t="shared" si="4"/>
        <v/>
      </c>
      <c r="AA94" t="str">
        <f t="shared" si="5"/>
        <v/>
      </c>
    </row>
    <row r="95" spans="1:27" ht="47" customHeight="1" x14ac:dyDescent="0.2">
      <c r="A95" s="116"/>
      <c r="B95" s="116"/>
      <c r="C95" s="117"/>
      <c r="D95" s="117"/>
      <c r="E95" s="117"/>
      <c r="F95" s="117"/>
      <c r="G95" s="116"/>
      <c r="Y95" t="str">
        <f t="shared" si="3"/>
        <v/>
      </c>
      <c r="Z95" t="str">
        <f t="shared" si="4"/>
        <v/>
      </c>
      <c r="AA95" t="str">
        <f t="shared" si="5"/>
        <v/>
      </c>
    </row>
    <row r="96" spans="1:27" ht="47" customHeight="1" x14ac:dyDescent="0.2">
      <c r="A96" s="116"/>
      <c r="B96" s="116"/>
      <c r="C96" s="117"/>
      <c r="D96" s="117"/>
      <c r="E96" s="117"/>
      <c r="F96" s="117"/>
      <c r="G96" s="116"/>
      <c r="Y96" t="str">
        <f t="shared" si="3"/>
        <v/>
      </c>
      <c r="Z96" t="str">
        <f t="shared" si="4"/>
        <v/>
      </c>
      <c r="AA96" t="str">
        <f t="shared" si="5"/>
        <v/>
      </c>
    </row>
    <row r="97" spans="1:27" ht="47" customHeight="1" x14ac:dyDescent="0.2">
      <c r="A97" s="116"/>
      <c r="B97" s="116"/>
      <c r="C97" s="117"/>
      <c r="D97" s="117"/>
      <c r="E97" s="117"/>
      <c r="F97" s="117"/>
      <c r="G97" s="116"/>
      <c r="Y97" t="str">
        <f t="shared" si="3"/>
        <v/>
      </c>
      <c r="Z97" t="str">
        <f t="shared" si="4"/>
        <v/>
      </c>
      <c r="AA97" t="str">
        <f t="shared" si="5"/>
        <v/>
      </c>
    </row>
    <row r="98" spans="1:27" ht="47" customHeight="1" x14ac:dyDescent="0.2">
      <c r="A98" s="116"/>
      <c r="B98" s="116"/>
      <c r="C98" s="117"/>
      <c r="D98" s="117"/>
      <c r="E98" s="117"/>
      <c r="F98" s="117"/>
      <c r="G98" s="116"/>
      <c r="Y98" t="str">
        <f t="shared" si="3"/>
        <v/>
      </c>
      <c r="Z98" t="str">
        <f t="shared" si="4"/>
        <v/>
      </c>
      <c r="AA98" t="str">
        <f t="shared" si="5"/>
        <v/>
      </c>
    </row>
    <row r="99" spans="1:27" ht="47" customHeight="1" x14ac:dyDescent="0.2">
      <c r="A99" s="116"/>
      <c r="B99" s="116"/>
      <c r="C99" s="117"/>
      <c r="D99" s="117"/>
      <c r="E99" s="117"/>
      <c r="F99" s="117"/>
      <c r="G99" s="116"/>
      <c r="Y99" t="str">
        <f t="shared" si="3"/>
        <v/>
      </c>
      <c r="Z99" t="str">
        <f t="shared" si="4"/>
        <v/>
      </c>
      <c r="AA99" t="str">
        <f t="shared" si="5"/>
        <v/>
      </c>
    </row>
    <row r="100" spans="1:27" ht="47" customHeight="1" x14ac:dyDescent="0.2">
      <c r="A100" s="116"/>
      <c r="B100" s="116"/>
      <c r="C100" s="117"/>
      <c r="D100" s="117"/>
      <c r="E100" s="117"/>
      <c r="F100" s="117"/>
      <c r="G100" s="116"/>
      <c r="Y100" t="str">
        <f t="shared" si="3"/>
        <v/>
      </c>
      <c r="Z100" t="str">
        <f t="shared" si="4"/>
        <v/>
      </c>
      <c r="AA100" t="str">
        <f t="shared" si="5"/>
        <v/>
      </c>
    </row>
  </sheetData>
  <sheetProtection algorithmName="SHA-512" hashValue="cYx0NAeEYz7Sb6Y2ZuRLgrdyeSn3xwoQ/be786Nphp/S1b71y689toG6TSBSLiQ/8Oc8mVbi/xWt/TmhQDeG2A==" saltValue="tWZvFeq3gCEAJP4sd/GKuA==" spinCount="100000" sheet="1" objects="1" scenarios="1" selectLockedCells="1"/>
  <autoFilter ref="A4:G4" xr:uid="{97439059-8697-314F-9ED2-A7B80EA506F3}">
    <sortState xmlns:xlrd2="http://schemas.microsoft.com/office/spreadsheetml/2017/richdata2" ref="A5:G11">
      <sortCondition descending="1" ref="D4:D11"/>
    </sortState>
  </autoFilter>
  <mergeCells count="3">
    <mergeCell ref="A1:M1"/>
    <mergeCell ref="A2:M2"/>
    <mergeCell ref="I4:K4"/>
  </mergeCells>
  <conditionalFormatting sqref="F5:F100">
    <cfRule type="containsText" dxfId="5" priority="4" operator="containsText" text="Terminé">
      <formula>NOT(ISERROR(SEARCH("Terminé",F5)))</formula>
    </cfRule>
    <cfRule type="containsText" dxfId="4" priority="5" operator="containsText" text="En cours">
      <formula>NOT(ISERROR(SEARCH("En cours",F5)))</formula>
    </cfRule>
    <cfRule type="containsText" dxfId="3" priority="6" stopIfTrue="1" operator="containsText" text="A lancer">
      <formula>NOT(ISERROR(SEARCH("A lancer",F5)))</formula>
    </cfRule>
  </conditionalFormatting>
  <conditionalFormatting sqref="J9">
    <cfRule type="containsText" dxfId="2" priority="1" operator="containsText" text="À relancer">
      <formula>NOT(ISERROR(SEARCH("À relancer",J9)))</formula>
    </cfRule>
    <cfRule type="expression" dxfId="1" priority="2">
      <formula>J9&lt;0</formula>
    </cfRule>
    <cfRule type="expression" dxfId="0" priority="3">
      <formula>J9&gt;0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EE1A9BA-FC63-4843-ABC8-558ABAD002F0}">
          <x14:formula1>
            <xm:f>Paramètres!$B$25:$B$27</xm:f>
          </x14:formula1>
          <xm:sqref>E5:E100</xm:sqref>
        </x14:dataValidation>
        <x14:dataValidation type="list" allowBlank="1" showInputMessage="1" showErrorMessage="1" xr:uid="{CB79BEDF-31FB-6F4F-9B61-8092E2E7C116}">
          <x14:formula1>
            <xm:f>Paramètres!$B$28:$B$33</xm:f>
          </x14:formula1>
          <xm:sqref>D5:D100</xm:sqref>
        </x14:dataValidation>
        <x14:dataValidation type="list" allowBlank="1" showInputMessage="1" showErrorMessage="1" xr:uid="{88D7AFB8-07B4-0E4F-9F6F-4F073D211F6B}">
          <x14:formula1>
            <xm:f>Paramètres!$B$34:$B$37</xm:f>
          </x14:formula1>
          <xm:sqref>A5:A100</xm:sqref>
        </x14:dataValidation>
        <x14:dataValidation type="list" allowBlank="1" showInputMessage="1" showErrorMessage="1" xr:uid="{A7F06F5E-97CE-5C47-95AC-AB3557277608}">
          <x14:formula1>
            <xm:f>Paramètres!$B$38:$B$41</xm:f>
          </x14:formula1>
          <xm:sqref>F5:F100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9670E-AC4D-5A4B-92DF-0F35A9008B31}">
  <dimension ref="A1:N303"/>
  <sheetViews>
    <sheetView showGridLines="0" zoomScaleNormal="100" workbookViewId="0">
      <selection activeCell="A17" sqref="A17"/>
    </sheetView>
  </sheetViews>
  <sheetFormatPr baseColWidth="10" defaultRowHeight="16" x14ac:dyDescent="0.2"/>
  <cols>
    <col min="1" max="1" width="26" customWidth="1"/>
    <col min="2" max="2" width="22.6640625" customWidth="1"/>
    <col min="5" max="5" width="18.6640625" customWidth="1"/>
    <col min="6" max="6" width="44.6640625" customWidth="1"/>
    <col min="7" max="7" width="31.1640625" customWidth="1"/>
    <col min="8" max="8" width="18" customWidth="1"/>
    <col min="9" max="9" width="15.6640625" customWidth="1"/>
    <col min="10" max="10" width="21" customWidth="1"/>
    <col min="11" max="14" width="2" customWidth="1"/>
  </cols>
  <sheetData>
    <row r="1" spans="1:14" ht="27" customHeight="1" x14ac:dyDescent="0.2">
      <c r="A1" s="169" t="s">
        <v>52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 x14ac:dyDescent="0.2">
      <c r="A2" s="2" t="s">
        <v>70</v>
      </c>
      <c r="B2" s="2"/>
      <c r="C2" s="2"/>
      <c r="D2" s="2"/>
      <c r="E2" s="2"/>
      <c r="F2" s="2"/>
      <c r="G2" s="2"/>
      <c r="H2" s="2"/>
      <c r="I2" s="2"/>
    </row>
    <row r="3" spans="1:14" x14ac:dyDescent="0.2">
      <c r="A3" s="2"/>
      <c r="B3" s="2"/>
      <c r="C3" s="2"/>
      <c r="D3" s="2"/>
      <c r="E3" s="2"/>
      <c r="F3" s="2"/>
      <c r="G3" s="2"/>
      <c r="H3" s="2"/>
      <c r="I3" s="2"/>
    </row>
    <row r="4" spans="1:14" x14ac:dyDescent="0.2">
      <c r="A4" s="173" t="s">
        <v>53</v>
      </c>
      <c r="B4" s="173"/>
      <c r="C4" s="173"/>
      <c r="D4" s="173"/>
      <c r="E4" s="12"/>
      <c r="F4" s="12"/>
      <c r="G4" s="12"/>
    </row>
    <row r="5" spans="1:14" ht="24" x14ac:dyDescent="0.2">
      <c r="A5" s="16" t="s">
        <v>74</v>
      </c>
      <c r="B5" s="122"/>
      <c r="C5" s="45" t="str">
        <f>IF(B5&gt;B6,"↗",IF(B5&lt;B6,"↘","→"))</f>
        <v>→</v>
      </c>
      <c r="F5" s="42" t="s">
        <v>147</v>
      </c>
      <c r="G5" s="120">
        <v>0</v>
      </c>
      <c r="H5" s="45" t="str">
        <f>IF(G5="","",IF(G5&gt;G8,"↗",IF(G5&lt;G8,"↘","→")))</f>
        <v>→</v>
      </c>
    </row>
    <row r="6" spans="1:14" ht="24" x14ac:dyDescent="0.2">
      <c r="A6" s="16" t="s">
        <v>73</v>
      </c>
      <c r="B6" s="122"/>
      <c r="F6" s="42" t="s">
        <v>148</v>
      </c>
      <c r="G6" s="120">
        <v>0</v>
      </c>
      <c r="H6" s="45" t="str">
        <f>IF(G6="","",IF(G6&gt;G9,"↗",IF(G6&lt;G9,"↘","→")))</f>
        <v>→</v>
      </c>
    </row>
    <row r="7" spans="1:14" ht="24" x14ac:dyDescent="0.2">
      <c r="A7" s="16" t="s">
        <v>54</v>
      </c>
      <c r="B7" s="43">
        <f>COUNTA(B14:B303)</f>
        <v>0</v>
      </c>
      <c r="C7" s="45" t="str">
        <f>IF(B7&gt;B8,"↗","→")</f>
        <v>→</v>
      </c>
      <c r="F7" s="62" t="s">
        <v>201</v>
      </c>
      <c r="G7" s="121">
        <v>0</v>
      </c>
      <c r="H7" s="45" t="str">
        <f>IF(G7="","",IF(G7&gt;G10,"↗",IF(G7&lt;G10,"↘","→")))</f>
        <v>→</v>
      </c>
    </row>
    <row r="8" spans="1:14" ht="17" x14ac:dyDescent="0.2">
      <c r="A8" s="16" t="s">
        <v>60</v>
      </c>
      <c r="B8" s="43">
        <v>15</v>
      </c>
      <c r="F8" s="42" t="s">
        <v>149</v>
      </c>
      <c r="G8" s="120">
        <v>0</v>
      </c>
      <c r="H8" s="44"/>
    </row>
    <row r="9" spans="1:14" x14ac:dyDescent="0.2">
      <c r="A9" s="63"/>
      <c r="B9" s="64"/>
      <c r="F9" s="42" t="s">
        <v>150</v>
      </c>
      <c r="G9" s="120">
        <v>0</v>
      </c>
      <c r="H9" s="44"/>
    </row>
    <row r="10" spans="1:14" x14ac:dyDescent="0.2">
      <c r="A10" s="63"/>
      <c r="B10" s="64"/>
      <c r="F10" s="42" t="s">
        <v>224</v>
      </c>
      <c r="G10" s="120">
        <v>0</v>
      </c>
      <c r="H10" s="44"/>
    </row>
    <row r="12" spans="1:14" ht="18" customHeight="1" x14ac:dyDescent="0.2">
      <c r="A12" s="174" t="s">
        <v>55</v>
      </c>
      <c r="B12" s="174"/>
      <c r="C12" s="174"/>
      <c r="D12" s="174"/>
      <c r="E12" s="174"/>
      <c r="F12" s="174"/>
      <c r="G12" s="174"/>
      <c r="H12" s="174"/>
      <c r="I12" s="174"/>
    </row>
    <row r="13" spans="1:14" ht="17" x14ac:dyDescent="0.2">
      <c r="A13" s="13" t="s">
        <v>56</v>
      </c>
      <c r="B13" s="14" t="s">
        <v>57</v>
      </c>
      <c r="C13" s="14" t="s">
        <v>14</v>
      </c>
      <c r="D13" s="14" t="s">
        <v>58</v>
      </c>
      <c r="E13" s="14" t="s">
        <v>71</v>
      </c>
      <c r="F13" s="14" t="s">
        <v>62</v>
      </c>
      <c r="G13" s="14" t="s">
        <v>59</v>
      </c>
      <c r="H13" s="14" t="s">
        <v>63</v>
      </c>
      <c r="I13" s="14" t="s">
        <v>200</v>
      </c>
      <c r="J13" s="14" t="s">
        <v>64</v>
      </c>
    </row>
    <row r="14" spans="1:14" x14ac:dyDescent="0.2">
      <c r="A14" s="118"/>
      <c r="B14" s="103"/>
      <c r="C14" s="103"/>
      <c r="D14" s="103"/>
      <c r="E14" s="103"/>
      <c r="F14" s="119"/>
      <c r="G14" s="104"/>
      <c r="H14" s="103"/>
      <c r="I14" s="103"/>
      <c r="J14" s="103"/>
    </row>
    <row r="15" spans="1:14" x14ac:dyDescent="0.2">
      <c r="A15" s="118"/>
      <c r="B15" s="103"/>
      <c r="C15" s="103"/>
      <c r="D15" s="103"/>
      <c r="E15" s="103"/>
      <c r="F15" s="119"/>
      <c r="G15" s="104"/>
      <c r="H15" s="103"/>
      <c r="I15" s="103"/>
      <c r="J15" s="103"/>
      <c r="K15" s="94" t="s">
        <v>225</v>
      </c>
    </row>
    <row r="16" spans="1:14" x14ac:dyDescent="0.2">
      <c r="A16" s="118"/>
      <c r="B16" s="103"/>
      <c r="C16" s="103"/>
      <c r="D16" s="103"/>
      <c r="E16" s="103"/>
      <c r="F16" s="119"/>
      <c r="G16" s="104"/>
      <c r="H16" s="103"/>
      <c r="I16" s="103"/>
      <c r="J16" s="103"/>
    </row>
    <row r="17" spans="1:10" x14ac:dyDescent="0.2">
      <c r="A17" s="118"/>
      <c r="B17" s="103"/>
      <c r="C17" s="103"/>
      <c r="D17" s="103"/>
      <c r="E17" s="103"/>
      <c r="F17" s="119"/>
      <c r="G17" s="104"/>
      <c r="H17" s="103"/>
      <c r="I17" s="103"/>
      <c r="J17" s="103"/>
    </row>
    <row r="18" spans="1:10" x14ac:dyDescent="0.2">
      <c r="A18" s="118"/>
      <c r="B18" s="103"/>
      <c r="C18" s="103"/>
      <c r="D18" s="103"/>
      <c r="E18" s="103"/>
      <c r="F18" s="119"/>
      <c r="G18" s="104"/>
      <c r="H18" s="103"/>
      <c r="I18" s="103"/>
      <c r="J18" s="103"/>
    </row>
    <row r="19" spans="1:10" x14ac:dyDescent="0.2">
      <c r="A19" s="118"/>
      <c r="B19" s="103"/>
      <c r="C19" s="103"/>
      <c r="D19" s="103"/>
      <c r="E19" s="103"/>
      <c r="F19" s="119"/>
      <c r="G19" s="104"/>
      <c r="H19" s="103"/>
      <c r="I19" s="103"/>
      <c r="J19" s="103"/>
    </row>
    <row r="20" spans="1:10" x14ac:dyDescent="0.2">
      <c r="A20" s="118"/>
      <c r="B20" s="103"/>
      <c r="C20" s="103"/>
      <c r="D20" s="103"/>
      <c r="E20" s="103"/>
      <c r="F20" s="119"/>
      <c r="G20" s="104"/>
      <c r="H20" s="103"/>
      <c r="I20" s="103"/>
      <c r="J20" s="103"/>
    </row>
    <row r="21" spans="1:10" x14ac:dyDescent="0.2">
      <c r="A21" s="118"/>
      <c r="B21" s="103"/>
      <c r="C21" s="103"/>
      <c r="D21" s="103"/>
      <c r="E21" s="103"/>
      <c r="F21" s="119"/>
      <c r="G21" s="104"/>
      <c r="H21" s="103"/>
      <c r="I21" s="103"/>
      <c r="J21" s="103"/>
    </row>
    <row r="22" spans="1:10" x14ac:dyDescent="0.2">
      <c r="A22" s="118"/>
      <c r="B22" s="103"/>
      <c r="C22" s="103"/>
      <c r="D22" s="103"/>
      <c r="E22" s="103"/>
      <c r="F22" s="119"/>
      <c r="G22" s="104"/>
      <c r="H22" s="103"/>
      <c r="I22" s="103"/>
      <c r="J22" s="103"/>
    </row>
    <row r="23" spans="1:10" x14ac:dyDescent="0.2">
      <c r="A23" s="118"/>
      <c r="B23" s="103"/>
      <c r="C23" s="103"/>
      <c r="D23" s="103"/>
      <c r="E23" s="103"/>
      <c r="F23" s="119"/>
      <c r="G23" s="104"/>
      <c r="H23" s="103"/>
      <c r="I23" s="103"/>
      <c r="J23" s="103"/>
    </row>
    <row r="24" spans="1:10" x14ac:dyDescent="0.2">
      <c r="A24" s="118"/>
      <c r="B24" s="103"/>
      <c r="C24" s="103"/>
      <c r="D24" s="103"/>
      <c r="E24" s="103"/>
      <c r="F24" s="119"/>
      <c r="G24" s="104"/>
      <c r="H24" s="103"/>
      <c r="I24" s="103"/>
      <c r="J24" s="103"/>
    </row>
    <row r="25" spans="1:10" x14ac:dyDescent="0.2">
      <c r="A25" s="118"/>
      <c r="B25" s="103"/>
      <c r="C25" s="103"/>
      <c r="D25" s="103"/>
      <c r="E25" s="103"/>
      <c r="F25" s="119"/>
      <c r="G25" s="104"/>
      <c r="H25" s="103"/>
      <c r="I25" s="103"/>
      <c r="J25" s="103"/>
    </row>
    <row r="26" spans="1:10" x14ac:dyDescent="0.2">
      <c r="A26" s="118"/>
      <c r="B26" s="103"/>
      <c r="C26" s="103"/>
      <c r="D26" s="103"/>
      <c r="E26" s="103"/>
      <c r="F26" s="119"/>
      <c r="G26" s="104"/>
      <c r="H26" s="103"/>
      <c r="I26" s="103"/>
      <c r="J26" s="103"/>
    </row>
    <row r="27" spans="1:10" x14ac:dyDescent="0.2">
      <c r="A27" s="118"/>
      <c r="B27" s="103"/>
      <c r="C27" s="103"/>
      <c r="D27" s="103"/>
      <c r="E27" s="103"/>
      <c r="F27" s="119"/>
      <c r="G27" s="104"/>
      <c r="H27" s="103"/>
      <c r="I27" s="103"/>
      <c r="J27" s="103"/>
    </row>
    <row r="28" spans="1:10" x14ac:dyDescent="0.2">
      <c r="A28" s="118"/>
      <c r="B28" s="103"/>
      <c r="C28" s="103"/>
      <c r="D28" s="103"/>
      <c r="E28" s="103"/>
      <c r="F28" s="119"/>
      <c r="G28" s="104"/>
      <c r="H28" s="103"/>
      <c r="I28" s="103"/>
      <c r="J28" s="103"/>
    </row>
    <row r="29" spans="1:10" x14ac:dyDescent="0.2">
      <c r="A29" s="118"/>
      <c r="B29" s="103"/>
      <c r="C29" s="103"/>
      <c r="D29" s="103"/>
      <c r="E29" s="103"/>
      <c r="F29" s="119"/>
      <c r="G29" s="104"/>
      <c r="H29" s="103"/>
      <c r="I29" s="103"/>
      <c r="J29" s="103"/>
    </row>
    <row r="30" spans="1:10" x14ac:dyDescent="0.2">
      <c r="A30" s="118"/>
      <c r="B30" s="103"/>
      <c r="C30" s="103"/>
      <c r="D30" s="103"/>
      <c r="E30" s="103"/>
      <c r="F30" s="119"/>
      <c r="G30" s="104"/>
      <c r="H30" s="103"/>
      <c r="I30" s="103"/>
      <c r="J30" s="103"/>
    </row>
    <row r="31" spans="1:10" x14ac:dyDescent="0.2">
      <c r="A31" s="118"/>
      <c r="B31" s="103"/>
      <c r="C31" s="103"/>
      <c r="D31" s="103"/>
      <c r="E31" s="103"/>
      <c r="F31" s="119"/>
      <c r="G31" s="104"/>
      <c r="H31" s="103"/>
      <c r="I31" s="103"/>
      <c r="J31" s="103"/>
    </row>
    <row r="32" spans="1:10" x14ac:dyDescent="0.2">
      <c r="A32" s="118"/>
      <c r="B32" s="103"/>
      <c r="C32" s="103"/>
      <c r="D32" s="103"/>
      <c r="E32" s="103"/>
      <c r="F32" s="119"/>
      <c r="G32" s="104"/>
      <c r="H32" s="103"/>
      <c r="I32" s="103"/>
      <c r="J32" s="103"/>
    </row>
    <row r="33" spans="1:10" x14ac:dyDescent="0.2">
      <c r="A33" s="118"/>
      <c r="B33" s="103"/>
      <c r="C33" s="103"/>
      <c r="D33" s="103"/>
      <c r="E33" s="103"/>
      <c r="F33" s="119"/>
      <c r="G33" s="104"/>
      <c r="H33" s="103"/>
      <c r="I33" s="103"/>
      <c r="J33" s="103"/>
    </row>
    <row r="34" spans="1:10" x14ac:dyDescent="0.2">
      <c r="A34" s="118"/>
      <c r="B34" s="103"/>
      <c r="C34" s="103"/>
      <c r="D34" s="103"/>
      <c r="E34" s="103"/>
      <c r="F34" s="119"/>
      <c r="G34" s="104"/>
      <c r="H34" s="103"/>
      <c r="I34" s="103"/>
      <c r="J34" s="103"/>
    </row>
    <row r="35" spans="1:10" x14ac:dyDescent="0.2">
      <c r="A35" s="118"/>
      <c r="B35" s="103"/>
      <c r="C35" s="103"/>
      <c r="D35" s="103"/>
      <c r="E35" s="103"/>
      <c r="F35" s="119"/>
      <c r="G35" s="104"/>
      <c r="H35" s="103"/>
      <c r="I35" s="103"/>
      <c r="J35" s="103"/>
    </row>
    <row r="36" spans="1:10" x14ac:dyDescent="0.2">
      <c r="A36" s="118"/>
      <c r="B36" s="103"/>
      <c r="C36" s="103"/>
      <c r="D36" s="103"/>
      <c r="E36" s="103"/>
      <c r="F36" s="119"/>
      <c r="G36" s="104"/>
      <c r="H36" s="103"/>
      <c r="I36" s="103"/>
      <c r="J36" s="103"/>
    </row>
    <row r="37" spans="1:10" x14ac:dyDescent="0.2">
      <c r="A37" s="118"/>
      <c r="B37" s="103"/>
      <c r="C37" s="103"/>
      <c r="D37" s="103"/>
      <c r="E37" s="103"/>
      <c r="F37" s="119"/>
      <c r="G37" s="104"/>
      <c r="H37" s="103"/>
      <c r="I37" s="103"/>
      <c r="J37" s="103"/>
    </row>
    <row r="38" spans="1:10" x14ac:dyDescent="0.2">
      <c r="A38" s="118"/>
      <c r="B38" s="103"/>
      <c r="C38" s="103"/>
      <c r="D38" s="103"/>
      <c r="E38" s="103"/>
      <c r="F38" s="119"/>
      <c r="G38" s="104"/>
      <c r="H38" s="103"/>
      <c r="I38" s="103"/>
      <c r="J38" s="103"/>
    </row>
    <row r="39" spans="1:10" x14ac:dyDescent="0.2">
      <c r="A39" s="118"/>
      <c r="B39" s="103"/>
      <c r="C39" s="103"/>
      <c r="D39" s="103"/>
      <c r="E39" s="103"/>
      <c r="F39" s="119"/>
      <c r="G39" s="104"/>
      <c r="H39" s="103"/>
      <c r="I39" s="103"/>
      <c r="J39" s="103"/>
    </row>
    <row r="40" spans="1:10" x14ac:dyDescent="0.2">
      <c r="A40" s="118"/>
      <c r="B40" s="103"/>
      <c r="C40" s="103"/>
      <c r="D40" s="103"/>
      <c r="E40" s="103"/>
      <c r="F40" s="119"/>
      <c r="G40" s="104"/>
      <c r="H40" s="103"/>
      <c r="I40" s="103"/>
      <c r="J40" s="103"/>
    </row>
    <row r="41" spans="1:10" x14ac:dyDescent="0.2">
      <c r="A41" s="118"/>
      <c r="B41" s="103"/>
      <c r="C41" s="103"/>
      <c r="D41" s="103"/>
      <c r="E41" s="103"/>
      <c r="F41" s="119"/>
      <c r="G41" s="104"/>
      <c r="H41" s="103"/>
      <c r="I41" s="103"/>
      <c r="J41" s="103"/>
    </row>
    <row r="42" spans="1:10" x14ac:dyDescent="0.2">
      <c r="A42" s="118"/>
      <c r="B42" s="103"/>
      <c r="C42" s="103"/>
      <c r="D42" s="103"/>
      <c r="E42" s="103"/>
      <c r="F42" s="119"/>
      <c r="G42" s="104"/>
      <c r="H42" s="103"/>
      <c r="I42" s="103"/>
      <c r="J42" s="103"/>
    </row>
    <row r="43" spans="1:10" x14ac:dyDescent="0.2">
      <c r="A43" s="118"/>
      <c r="B43" s="103"/>
      <c r="C43" s="103"/>
      <c r="D43" s="103"/>
      <c r="E43" s="103"/>
      <c r="F43" s="119"/>
      <c r="G43" s="104"/>
      <c r="H43" s="103"/>
      <c r="I43" s="103"/>
      <c r="J43" s="103"/>
    </row>
    <row r="44" spans="1:10" x14ac:dyDescent="0.2">
      <c r="A44" s="118"/>
      <c r="B44" s="103"/>
      <c r="C44" s="103"/>
      <c r="D44" s="103"/>
      <c r="E44" s="103"/>
      <c r="F44" s="119"/>
      <c r="G44" s="104"/>
      <c r="H44" s="103"/>
      <c r="I44" s="103"/>
      <c r="J44" s="103"/>
    </row>
    <row r="45" spans="1:10" x14ac:dyDescent="0.2">
      <c r="A45" s="118"/>
      <c r="B45" s="103"/>
      <c r="C45" s="103"/>
      <c r="D45" s="103"/>
      <c r="E45" s="103"/>
      <c r="F45" s="119"/>
      <c r="G45" s="104"/>
      <c r="H45" s="103"/>
      <c r="I45" s="103"/>
      <c r="J45" s="103"/>
    </row>
    <row r="46" spans="1:10" x14ac:dyDescent="0.2">
      <c r="A46" s="118"/>
      <c r="B46" s="103"/>
      <c r="C46" s="103"/>
      <c r="D46" s="103"/>
      <c r="E46" s="103"/>
      <c r="F46" s="119"/>
      <c r="G46" s="104"/>
      <c r="H46" s="103"/>
      <c r="I46" s="103"/>
      <c r="J46" s="103"/>
    </row>
    <row r="47" spans="1:10" x14ac:dyDescent="0.2">
      <c r="A47" s="118"/>
      <c r="B47" s="103"/>
      <c r="C47" s="103"/>
      <c r="D47" s="103"/>
      <c r="E47" s="103"/>
      <c r="F47" s="119"/>
      <c r="G47" s="104"/>
      <c r="H47" s="103"/>
      <c r="I47" s="103"/>
      <c r="J47" s="103"/>
    </row>
    <row r="48" spans="1:10" x14ac:dyDescent="0.2">
      <c r="A48" s="118"/>
      <c r="B48" s="103"/>
      <c r="C48" s="103"/>
      <c r="D48" s="103"/>
      <c r="E48" s="103"/>
      <c r="F48" s="119"/>
      <c r="G48" s="104"/>
      <c r="H48" s="103"/>
      <c r="I48" s="103"/>
      <c r="J48" s="103"/>
    </row>
    <row r="49" spans="1:10" x14ac:dyDescent="0.2">
      <c r="A49" s="118"/>
      <c r="B49" s="103"/>
      <c r="C49" s="103"/>
      <c r="D49" s="103"/>
      <c r="E49" s="103"/>
      <c r="F49" s="119"/>
      <c r="G49" s="104"/>
      <c r="H49" s="103"/>
      <c r="I49" s="103"/>
      <c r="J49" s="103"/>
    </row>
    <row r="50" spans="1:10" x14ac:dyDescent="0.2">
      <c r="A50" s="118"/>
      <c r="B50" s="103"/>
      <c r="C50" s="103"/>
      <c r="D50" s="103"/>
      <c r="E50" s="103"/>
      <c r="F50" s="119"/>
      <c r="G50" s="104"/>
      <c r="H50" s="103"/>
      <c r="I50" s="103"/>
      <c r="J50" s="103"/>
    </row>
    <row r="51" spans="1:10" x14ac:dyDescent="0.2">
      <c r="A51" s="118"/>
      <c r="B51" s="103"/>
      <c r="C51" s="103"/>
      <c r="D51" s="103"/>
      <c r="E51" s="103"/>
      <c r="F51" s="119"/>
      <c r="G51" s="104"/>
      <c r="H51" s="103"/>
      <c r="I51" s="103"/>
      <c r="J51" s="103"/>
    </row>
    <row r="52" spans="1:10" x14ac:dyDescent="0.2">
      <c r="A52" s="118"/>
      <c r="B52" s="103"/>
      <c r="C52" s="103"/>
      <c r="D52" s="103"/>
      <c r="E52" s="103"/>
      <c r="F52" s="119"/>
      <c r="G52" s="104"/>
      <c r="H52" s="103"/>
      <c r="I52" s="103"/>
      <c r="J52" s="103"/>
    </row>
    <row r="53" spans="1:10" x14ac:dyDescent="0.2">
      <c r="A53" s="118"/>
      <c r="B53" s="103"/>
      <c r="C53" s="103"/>
      <c r="D53" s="103"/>
      <c r="E53" s="103"/>
      <c r="F53" s="119"/>
      <c r="G53" s="104"/>
      <c r="H53" s="103"/>
      <c r="I53" s="103"/>
      <c r="J53" s="103"/>
    </row>
    <row r="54" spans="1:10" x14ac:dyDescent="0.2">
      <c r="A54" s="118"/>
      <c r="B54" s="103"/>
      <c r="C54" s="103"/>
      <c r="D54" s="103"/>
      <c r="E54" s="103"/>
      <c r="F54" s="119"/>
      <c r="G54" s="104"/>
      <c r="H54" s="103"/>
      <c r="I54" s="103"/>
      <c r="J54" s="103"/>
    </row>
    <row r="55" spans="1:10" x14ac:dyDescent="0.2">
      <c r="A55" s="118"/>
      <c r="B55" s="103"/>
      <c r="C55" s="103"/>
      <c r="D55" s="103"/>
      <c r="E55" s="103"/>
      <c r="F55" s="119"/>
      <c r="G55" s="104"/>
      <c r="H55" s="103"/>
      <c r="I55" s="103"/>
      <c r="J55" s="103"/>
    </row>
    <row r="56" spans="1:10" x14ac:dyDescent="0.2">
      <c r="A56" s="118"/>
      <c r="B56" s="103"/>
      <c r="C56" s="103"/>
      <c r="D56" s="103"/>
      <c r="E56" s="103"/>
      <c r="F56" s="119"/>
      <c r="G56" s="104"/>
      <c r="H56" s="103"/>
      <c r="I56" s="103"/>
      <c r="J56" s="103"/>
    </row>
    <row r="57" spans="1:10" x14ac:dyDescent="0.2">
      <c r="A57" s="118"/>
      <c r="B57" s="103"/>
      <c r="C57" s="103"/>
      <c r="D57" s="103"/>
      <c r="E57" s="103"/>
      <c r="F57" s="119"/>
      <c r="G57" s="104"/>
      <c r="H57" s="103"/>
      <c r="I57" s="103"/>
      <c r="J57" s="103"/>
    </row>
    <row r="58" spans="1:10" x14ac:dyDescent="0.2">
      <c r="A58" s="118"/>
      <c r="B58" s="103"/>
      <c r="C58" s="103"/>
      <c r="D58" s="103"/>
      <c r="E58" s="103"/>
      <c r="F58" s="119"/>
      <c r="G58" s="104"/>
      <c r="H58" s="103"/>
      <c r="I58" s="103"/>
      <c r="J58" s="103"/>
    </row>
    <row r="59" spans="1:10" x14ac:dyDescent="0.2">
      <c r="A59" s="118"/>
      <c r="B59" s="103"/>
      <c r="C59" s="103"/>
      <c r="D59" s="103"/>
      <c r="E59" s="103"/>
      <c r="F59" s="119"/>
      <c r="G59" s="104"/>
      <c r="H59" s="103"/>
      <c r="I59" s="103"/>
      <c r="J59" s="103"/>
    </row>
    <row r="60" spans="1:10" x14ac:dyDescent="0.2">
      <c r="A60" s="118"/>
      <c r="B60" s="103"/>
      <c r="C60" s="103"/>
      <c r="D60" s="103"/>
      <c r="E60" s="103"/>
      <c r="F60" s="119"/>
      <c r="G60" s="104"/>
      <c r="H60" s="103"/>
      <c r="I60" s="103"/>
      <c r="J60" s="103"/>
    </row>
    <row r="61" spans="1:10" x14ac:dyDescent="0.2">
      <c r="A61" s="118"/>
      <c r="B61" s="103"/>
      <c r="C61" s="103"/>
      <c r="D61" s="103"/>
      <c r="E61" s="103"/>
      <c r="F61" s="119"/>
      <c r="G61" s="104"/>
      <c r="H61" s="103"/>
      <c r="I61" s="103"/>
      <c r="J61" s="103"/>
    </row>
    <row r="62" spans="1:10" x14ac:dyDescent="0.2">
      <c r="A62" s="118"/>
      <c r="B62" s="103"/>
      <c r="C62" s="103"/>
      <c r="D62" s="103"/>
      <c r="E62" s="103"/>
      <c r="F62" s="119"/>
      <c r="G62" s="104"/>
      <c r="H62" s="103"/>
      <c r="I62" s="103"/>
      <c r="J62" s="103"/>
    </row>
    <row r="63" spans="1:10" x14ac:dyDescent="0.2">
      <c r="A63" s="118"/>
      <c r="B63" s="103"/>
      <c r="C63" s="103"/>
      <c r="D63" s="103"/>
      <c r="E63" s="103"/>
      <c r="F63" s="119"/>
      <c r="G63" s="104"/>
      <c r="H63" s="103"/>
      <c r="I63" s="103"/>
      <c r="J63" s="103"/>
    </row>
    <row r="64" spans="1:10" x14ac:dyDescent="0.2">
      <c r="A64" s="118"/>
      <c r="B64" s="103"/>
      <c r="C64" s="103"/>
      <c r="D64" s="103"/>
      <c r="E64" s="103"/>
      <c r="F64" s="119"/>
      <c r="G64" s="104"/>
      <c r="H64" s="103"/>
      <c r="I64" s="103"/>
      <c r="J64" s="103"/>
    </row>
    <row r="65" spans="1:10" x14ac:dyDescent="0.2">
      <c r="A65" s="118"/>
      <c r="B65" s="103"/>
      <c r="C65" s="103"/>
      <c r="D65" s="103"/>
      <c r="E65" s="103"/>
      <c r="F65" s="119"/>
      <c r="G65" s="104"/>
      <c r="H65" s="103"/>
      <c r="I65" s="103"/>
      <c r="J65" s="103"/>
    </row>
    <row r="66" spans="1:10" x14ac:dyDescent="0.2">
      <c r="A66" s="118"/>
      <c r="B66" s="103"/>
      <c r="C66" s="103"/>
      <c r="D66" s="103"/>
      <c r="E66" s="103"/>
      <c r="F66" s="119"/>
      <c r="G66" s="104"/>
      <c r="H66" s="103"/>
      <c r="I66" s="103"/>
      <c r="J66" s="103"/>
    </row>
    <row r="67" spans="1:10" x14ac:dyDescent="0.2">
      <c r="A67" s="118"/>
      <c r="B67" s="103"/>
      <c r="C67" s="103"/>
      <c r="D67" s="103"/>
      <c r="E67" s="103"/>
      <c r="F67" s="119"/>
      <c r="G67" s="104"/>
      <c r="H67" s="103"/>
      <c r="I67" s="103"/>
      <c r="J67" s="103"/>
    </row>
    <row r="68" spans="1:10" x14ac:dyDescent="0.2">
      <c r="A68" s="118"/>
      <c r="B68" s="103"/>
      <c r="C68" s="103"/>
      <c r="D68" s="103"/>
      <c r="E68" s="103"/>
      <c r="F68" s="119"/>
      <c r="G68" s="104"/>
      <c r="H68" s="103"/>
      <c r="I68" s="103"/>
      <c r="J68" s="103"/>
    </row>
    <row r="69" spans="1:10" x14ac:dyDescent="0.2">
      <c r="A69" s="118"/>
      <c r="B69" s="103"/>
      <c r="C69" s="103"/>
      <c r="D69" s="103"/>
      <c r="E69" s="103"/>
      <c r="F69" s="119"/>
      <c r="G69" s="104"/>
      <c r="H69" s="103"/>
      <c r="I69" s="103"/>
      <c r="J69" s="103"/>
    </row>
    <row r="70" spans="1:10" x14ac:dyDescent="0.2">
      <c r="A70" s="118"/>
      <c r="B70" s="103"/>
      <c r="C70" s="103"/>
      <c r="D70" s="103"/>
      <c r="E70" s="103"/>
      <c r="F70" s="119"/>
      <c r="G70" s="104"/>
      <c r="H70" s="103"/>
      <c r="I70" s="103"/>
      <c r="J70" s="103"/>
    </row>
    <row r="71" spans="1:10" x14ac:dyDescent="0.2">
      <c r="A71" s="118"/>
      <c r="B71" s="103"/>
      <c r="C71" s="103"/>
      <c r="D71" s="103"/>
      <c r="E71" s="103"/>
      <c r="F71" s="119"/>
      <c r="G71" s="104"/>
      <c r="H71" s="103"/>
      <c r="I71" s="103"/>
      <c r="J71" s="103"/>
    </row>
    <row r="72" spans="1:10" x14ac:dyDescent="0.2">
      <c r="A72" s="118"/>
      <c r="B72" s="103"/>
      <c r="C72" s="103"/>
      <c r="D72" s="103"/>
      <c r="E72" s="103"/>
      <c r="F72" s="119"/>
      <c r="G72" s="104"/>
      <c r="H72" s="103"/>
      <c r="I72" s="103"/>
      <c r="J72" s="103"/>
    </row>
    <row r="73" spans="1:10" x14ac:dyDescent="0.2">
      <c r="A73" s="118"/>
      <c r="B73" s="103"/>
      <c r="C73" s="103"/>
      <c r="D73" s="103"/>
      <c r="E73" s="103"/>
      <c r="F73" s="119"/>
      <c r="G73" s="104"/>
      <c r="H73" s="103"/>
      <c r="I73" s="103"/>
      <c r="J73" s="103"/>
    </row>
    <row r="74" spans="1:10" x14ac:dyDescent="0.2">
      <c r="A74" s="118"/>
      <c r="B74" s="103"/>
      <c r="C74" s="103"/>
      <c r="D74" s="103"/>
      <c r="E74" s="103"/>
      <c r="F74" s="119"/>
      <c r="G74" s="104"/>
      <c r="H74" s="103"/>
      <c r="I74" s="103"/>
      <c r="J74" s="103"/>
    </row>
    <row r="75" spans="1:10" x14ac:dyDescent="0.2">
      <c r="A75" s="118"/>
      <c r="B75" s="103"/>
      <c r="C75" s="103"/>
      <c r="D75" s="103"/>
      <c r="E75" s="103"/>
      <c r="F75" s="119"/>
      <c r="G75" s="104"/>
      <c r="H75" s="103"/>
      <c r="I75" s="103"/>
      <c r="J75" s="103"/>
    </row>
    <row r="76" spans="1:10" x14ac:dyDescent="0.2">
      <c r="A76" s="118"/>
      <c r="B76" s="103"/>
      <c r="C76" s="103"/>
      <c r="D76" s="103"/>
      <c r="E76" s="103"/>
      <c r="F76" s="119"/>
      <c r="G76" s="104"/>
      <c r="H76" s="103"/>
      <c r="I76" s="103"/>
      <c r="J76" s="103"/>
    </row>
    <row r="77" spans="1:10" x14ac:dyDescent="0.2">
      <c r="A77" s="118"/>
      <c r="B77" s="103"/>
      <c r="C77" s="103"/>
      <c r="D77" s="103"/>
      <c r="E77" s="103"/>
      <c r="F77" s="119"/>
      <c r="G77" s="104"/>
      <c r="H77" s="103"/>
      <c r="I77" s="103"/>
      <c r="J77" s="103"/>
    </row>
    <row r="78" spans="1:10" x14ac:dyDescent="0.2">
      <c r="A78" s="118"/>
      <c r="B78" s="103"/>
      <c r="C78" s="103"/>
      <c r="D78" s="103"/>
      <c r="E78" s="103"/>
      <c r="F78" s="119"/>
      <c r="G78" s="104"/>
      <c r="H78" s="103"/>
      <c r="I78" s="103"/>
      <c r="J78" s="103"/>
    </row>
    <row r="79" spans="1:10" x14ac:dyDescent="0.2">
      <c r="A79" s="118"/>
      <c r="B79" s="103"/>
      <c r="C79" s="103"/>
      <c r="D79" s="103"/>
      <c r="E79" s="103"/>
      <c r="F79" s="119"/>
      <c r="G79" s="104"/>
      <c r="H79" s="103"/>
      <c r="I79" s="103"/>
      <c r="J79" s="103"/>
    </row>
    <row r="80" spans="1:10" x14ac:dyDescent="0.2">
      <c r="A80" s="118"/>
      <c r="B80" s="103"/>
      <c r="C80" s="103"/>
      <c r="D80" s="103"/>
      <c r="E80" s="103"/>
      <c r="F80" s="119"/>
      <c r="G80" s="104"/>
      <c r="H80" s="103"/>
      <c r="I80" s="103"/>
      <c r="J80" s="103"/>
    </row>
    <row r="81" spans="1:10" x14ac:dyDescent="0.2">
      <c r="A81" s="118"/>
      <c r="B81" s="103"/>
      <c r="C81" s="103"/>
      <c r="D81" s="103"/>
      <c r="E81" s="103"/>
      <c r="F81" s="119"/>
      <c r="G81" s="104"/>
      <c r="H81" s="103"/>
      <c r="I81" s="103"/>
      <c r="J81" s="103"/>
    </row>
    <row r="82" spans="1:10" x14ac:dyDescent="0.2">
      <c r="A82" s="118"/>
      <c r="B82" s="103"/>
      <c r="C82" s="103"/>
      <c r="D82" s="103"/>
      <c r="E82" s="103"/>
      <c r="F82" s="119"/>
      <c r="G82" s="104"/>
      <c r="H82" s="103"/>
      <c r="I82" s="103"/>
      <c r="J82" s="103"/>
    </row>
    <row r="83" spans="1:10" x14ac:dyDescent="0.2">
      <c r="A83" s="118"/>
      <c r="B83" s="103"/>
      <c r="C83" s="103"/>
      <c r="D83" s="103"/>
      <c r="E83" s="103"/>
      <c r="F83" s="119"/>
      <c r="G83" s="104"/>
      <c r="H83" s="103"/>
      <c r="I83" s="103"/>
      <c r="J83" s="103"/>
    </row>
    <row r="84" spans="1:10" x14ac:dyDescent="0.2">
      <c r="A84" s="118"/>
      <c r="B84" s="103"/>
      <c r="C84" s="103"/>
      <c r="D84" s="103"/>
      <c r="E84" s="103"/>
      <c r="F84" s="119"/>
      <c r="G84" s="104"/>
      <c r="H84" s="103"/>
      <c r="I84" s="103"/>
      <c r="J84" s="103"/>
    </row>
    <row r="85" spans="1:10" x14ac:dyDescent="0.2">
      <c r="A85" s="118"/>
      <c r="B85" s="103"/>
      <c r="C85" s="103"/>
      <c r="D85" s="103"/>
      <c r="E85" s="103"/>
      <c r="F85" s="119"/>
      <c r="G85" s="104"/>
      <c r="H85" s="103"/>
      <c r="I85" s="103"/>
      <c r="J85" s="103"/>
    </row>
    <row r="86" spans="1:10" x14ac:dyDescent="0.2">
      <c r="A86" s="118"/>
      <c r="B86" s="103"/>
      <c r="C86" s="103"/>
      <c r="D86" s="103"/>
      <c r="E86" s="103"/>
      <c r="F86" s="119"/>
      <c r="G86" s="104"/>
      <c r="H86" s="103"/>
      <c r="I86" s="103"/>
      <c r="J86" s="103"/>
    </row>
    <row r="87" spans="1:10" x14ac:dyDescent="0.2">
      <c r="A87" s="118"/>
      <c r="B87" s="103"/>
      <c r="C87" s="103"/>
      <c r="D87" s="103"/>
      <c r="E87" s="103"/>
      <c r="F87" s="119"/>
      <c r="G87" s="104"/>
      <c r="H87" s="103"/>
      <c r="I87" s="103"/>
      <c r="J87" s="103"/>
    </row>
    <row r="88" spans="1:10" x14ac:dyDescent="0.2">
      <c r="A88" s="118"/>
      <c r="B88" s="103"/>
      <c r="C88" s="103"/>
      <c r="D88" s="103"/>
      <c r="E88" s="103"/>
      <c r="F88" s="119"/>
      <c r="G88" s="104"/>
      <c r="H88" s="103"/>
      <c r="I88" s="103"/>
      <c r="J88" s="103"/>
    </row>
    <row r="89" spans="1:10" x14ac:dyDescent="0.2">
      <c r="A89" s="118"/>
      <c r="B89" s="103"/>
      <c r="C89" s="103"/>
      <c r="D89" s="103"/>
      <c r="E89" s="103"/>
      <c r="F89" s="119"/>
      <c r="G89" s="104"/>
      <c r="H89" s="103"/>
      <c r="I89" s="103"/>
      <c r="J89" s="103"/>
    </row>
    <row r="90" spans="1:10" x14ac:dyDescent="0.2">
      <c r="A90" s="118"/>
      <c r="B90" s="103"/>
      <c r="C90" s="103"/>
      <c r="D90" s="103"/>
      <c r="E90" s="103"/>
      <c r="F90" s="119"/>
      <c r="G90" s="104"/>
      <c r="H90" s="103"/>
      <c r="I90" s="103"/>
      <c r="J90" s="103"/>
    </row>
    <row r="91" spans="1:10" x14ac:dyDescent="0.2">
      <c r="A91" s="118"/>
      <c r="B91" s="103"/>
      <c r="C91" s="103"/>
      <c r="D91" s="103"/>
      <c r="E91" s="103"/>
      <c r="F91" s="119"/>
      <c r="G91" s="104"/>
      <c r="H91" s="103"/>
      <c r="I91" s="103"/>
      <c r="J91" s="103"/>
    </row>
    <row r="92" spans="1:10" x14ac:dyDescent="0.2">
      <c r="A92" s="118"/>
      <c r="B92" s="103"/>
      <c r="C92" s="103"/>
      <c r="D92" s="103"/>
      <c r="E92" s="103"/>
      <c r="F92" s="119"/>
      <c r="G92" s="104"/>
      <c r="H92" s="103"/>
      <c r="I92" s="103"/>
      <c r="J92" s="103"/>
    </row>
    <row r="93" spans="1:10" x14ac:dyDescent="0.2">
      <c r="A93" s="118"/>
      <c r="B93" s="103"/>
      <c r="C93" s="103"/>
      <c r="D93" s="103"/>
      <c r="E93" s="103"/>
      <c r="F93" s="119"/>
      <c r="G93" s="104"/>
      <c r="H93" s="103"/>
      <c r="I93" s="103"/>
      <c r="J93" s="103"/>
    </row>
    <row r="94" spans="1:10" x14ac:dyDescent="0.2">
      <c r="A94" s="118"/>
      <c r="B94" s="103"/>
      <c r="C94" s="103"/>
      <c r="D94" s="103"/>
      <c r="E94" s="103"/>
      <c r="F94" s="119"/>
      <c r="G94" s="104"/>
      <c r="H94" s="103"/>
      <c r="I94" s="103"/>
      <c r="J94" s="103"/>
    </row>
    <row r="95" spans="1:10" x14ac:dyDescent="0.2">
      <c r="A95" s="118"/>
      <c r="B95" s="103"/>
      <c r="C95" s="103"/>
      <c r="D95" s="103"/>
      <c r="E95" s="103"/>
      <c r="F95" s="119"/>
      <c r="G95" s="104"/>
      <c r="H95" s="103"/>
      <c r="I95" s="103"/>
      <c r="J95" s="103"/>
    </row>
    <row r="96" spans="1:10" x14ac:dyDescent="0.2">
      <c r="A96" s="118"/>
      <c r="B96" s="103"/>
      <c r="C96" s="103"/>
      <c r="D96" s="103"/>
      <c r="E96" s="103"/>
      <c r="F96" s="119"/>
      <c r="G96" s="104"/>
      <c r="H96" s="103"/>
      <c r="I96" s="103"/>
      <c r="J96" s="103"/>
    </row>
    <row r="97" spans="1:10" x14ac:dyDescent="0.2">
      <c r="A97" s="118"/>
      <c r="B97" s="103"/>
      <c r="C97" s="103"/>
      <c r="D97" s="103"/>
      <c r="E97" s="103"/>
      <c r="F97" s="119"/>
      <c r="G97" s="104"/>
      <c r="H97" s="103"/>
      <c r="I97" s="103"/>
      <c r="J97" s="103"/>
    </row>
    <row r="98" spans="1:10" x14ac:dyDescent="0.2">
      <c r="A98" s="118"/>
      <c r="B98" s="103"/>
      <c r="C98" s="103"/>
      <c r="D98" s="103"/>
      <c r="E98" s="103"/>
      <c r="F98" s="119"/>
      <c r="G98" s="104"/>
      <c r="H98" s="103"/>
      <c r="I98" s="103"/>
      <c r="J98" s="103"/>
    </row>
    <row r="99" spans="1:10" x14ac:dyDescent="0.2">
      <c r="A99" s="118"/>
      <c r="B99" s="103"/>
      <c r="C99" s="103"/>
      <c r="D99" s="103"/>
      <c r="E99" s="103"/>
      <c r="F99" s="119"/>
      <c r="G99" s="104"/>
      <c r="H99" s="103"/>
      <c r="I99" s="103"/>
      <c r="J99" s="103"/>
    </row>
    <row r="100" spans="1:10" x14ac:dyDescent="0.2">
      <c r="A100" s="118"/>
      <c r="B100" s="103"/>
      <c r="C100" s="103"/>
      <c r="D100" s="103"/>
      <c r="E100" s="103"/>
      <c r="F100" s="119"/>
      <c r="G100" s="104"/>
      <c r="H100" s="103"/>
      <c r="I100" s="103"/>
      <c r="J100" s="103"/>
    </row>
    <row r="101" spans="1:10" x14ac:dyDescent="0.2">
      <c r="A101" s="118"/>
      <c r="B101" s="103"/>
      <c r="C101" s="103"/>
      <c r="D101" s="103"/>
      <c r="E101" s="103"/>
      <c r="F101" s="119"/>
      <c r="G101" s="104"/>
      <c r="H101" s="103"/>
      <c r="I101" s="103"/>
      <c r="J101" s="103"/>
    </row>
    <row r="102" spans="1:10" x14ac:dyDescent="0.2">
      <c r="A102" s="118"/>
      <c r="B102" s="103"/>
      <c r="C102" s="103"/>
      <c r="D102" s="103"/>
      <c r="E102" s="103"/>
      <c r="F102" s="119"/>
      <c r="G102" s="104"/>
      <c r="H102" s="103"/>
      <c r="I102" s="103"/>
      <c r="J102" s="103"/>
    </row>
    <row r="103" spans="1:10" x14ac:dyDescent="0.2">
      <c r="A103" s="118"/>
      <c r="B103" s="103"/>
      <c r="C103" s="103"/>
      <c r="D103" s="103"/>
      <c r="E103" s="103"/>
      <c r="F103" s="119"/>
      <c r="G103" s="104"/>
      <c r="H103" s="103"/>
      <c r="I103" s="103"/>
      <c r="J103" s="103"/>
    </row>
    <row r="104" spans="1:10" x14ac:dyDescent="0.2">
      <c r="A104" s="118"/>
      <c r="B104" s="103"/>
      <c r="C104" s="103"/>
      <c r="D104" s="103"/>
      <c r="E104" s="103"/>
      <c r="F104" s="119"/>
      <c r="G104" s="104"/>
      <c r="H104" s="103"/>
      <c r="I104" s="103"/>
      <c r="J104" s="103"/>
    </row>
    <row r="105" spans="1:10" x14ac:dyDescent="0.2">
      <c r="A105" s="118"/>
      <c r="B105" s="103"/>
      <c r="C105" s="103"/>
      <c r="D105" s="103"/>
      <c r="E105" s="103"/>
      <c r="F105" s="119"/>
      <c r="G105" s="104"/>
      <c r="H105" s="103"/>
      <c r="I105" s="103"/>
      <c r="J105" s="103"/>
    </row>
    <row r="106" spans="1:10" x14ac:dyDescent="0.2">
      <c r="A106" s="118"/>
      <c r="B106" s="103"/>
      <c r="C106" s="103"/>
      <c r="D106" s="103"/>
      <c r="E106" s="103"/>
      <c r="F106" s="119"/>
      <c r="G106" s="104"/>
      <c r="H106" s="103"/>
      <c r="I106" s="103"/>
      <c r="J106" s="103"/>
    </row>
    <row r="107" spans="1:10" x14ac:dyDescent="0.2">
      <c r="A107" s="118"/>
      <c r="B107" s="103"/>
      <c r="C107" s="103"/>
      <c r="D107" s="103"/>
      <c r="E107" s="103"/>
      <c r="F107" s="119"/>
      <c r="G107" s="104"/>
      <c r="H107" s="103"/>
      <c r="I107" s="103"/>
      <c r="J107" s="103"/>
    </row>
    <row r="108" spans="1:10" x14ac:dyDescent="0.2">
      <c r="A108" s="118"/>
      <c r="B108" s="103"/>
      <c r="C108" s="103"/>
      <c r="D108" s="103"/>
      <c r="E108" s="103"/>
      <c r="F108" s="119"/>
      <c r="G108" s="104"/>
      <c r="H108" s="103"/>
      <c r="I108" s="103"/>
      <c r="J108" s="103"/>
    </row>
    <row r="109" spans="1:10" x14ac:dyDescent="0.2">
      <c r="A109" s="118"/>
      <c r="B109" s="103"/>
      <c r="C109" s="103"/>
      <c r="D109" s="103"/>
      <c r="E109" s="103"/>
      <c r="F109" s="119"/>
      <c r="G109" s="104"/>
      <c r="H109" s="103"/>
      <c r="I109" s="103"/>
      <c r="J109" s="103"/>
    </row>
    <row r="110" spans="1:10" x14ac:dyDescent="0.2">
      <c r="A110" s="118"/>
      <c r="B110" s="103"/>
      <c r="C110" s="103"/>
      <c r="D110" s="103"/>
      <c r="E110" s="103"/>
      <c r="F110" s="119"/>
      <c r="G110" s="104"/>
      <c r="H110" s="103"/>
      <c r="I110" s="103"/>
      <c r="J110" s="103"/>
    </row>
    <row r="111" spans="1:10" x14ac:dyDescent="0.2">
      <c r="A111" s="118"/>
      <c r="B111" s="103"/>
      <c r="C111" s="103"/>
      <c r="D111" s="103"/>
      <c r="E111" s="103"/>
      <c r="F111" s="119"/>
      <c r="G111" s="104"/>
      <c r="H111" s="103"/>
      <c r="I111" s="103"/>
      <c r="J111" s="103"/>
    </row>
    <row r="112" spans="1:10" x14ac:dyDescent="0.2">
      <c r="A112" s="118"/>
      <c r="B112" s="103"/>
      <c r="C112" s="103"/>
      <c r="D112" s="103"/>
      <c r="E112" s="103"/>
      <c r="F112" s="119"/>
      <c r="G112" s="104"/>
      <c r="H112" s="103"/>
      <c r="I112" s="103"/>
      <c r="J112" s="103"/>
    </row>
    <row r="113" spans="1:10" x14ac:dyDescent="0.2">
      <c r="A113" s="118"/>
      <c r="B113" s="103"/>
      <c r="C113" s="103"/>
      <c r="D113" s="103"/>
      <c r="E113" s="103"/>
      <c r="F113" s="119"/>
      <c r="G113" s="104"/>
      <c r="H113" s="103"/>
      <c r="I113" s="103"/>
      <c r="J113" s="103"/>
    </row>
    <row r="114" spans="1:10" x14ac:dyDescent="0.2">
      <c r="A114" s="118"/>
      <c r="B114" s="103"/>
      <c r="C114" s="103"/>
      <c r="D114" s="103"/>
      <c r="E114" s="103"/>
      <c r="F114" s="119"/>
      <c r="G114" s="104"/>
      <c r="H114" s="103"/>
      <c r="I114" s="103"/>
      <c r="J114" s="103"/>
    </row>
    <row r="115" spans="1:10" x14ac:dyDescent="0.2">
      <c r="A115" s="118"/>
      <c r="B115" s="103"/>
      <c r="C115" s="103"/>
      <c r="D115" s="103"/>
      <c r="E115" s="103"/>
      <c r="F115" s="119"/>
      <c r="G115" s="104"/>
      <c r="H115" s="103"/>
      <c r="I115" s="103"/>
      <c r="J115" s="103"/>
    </row>
    <row r="116" spans="1:10" x14ac:dyDescent="0.2">
      <c r="A116" s="118"/>
      <c r="B116" s="103"/>
      <c r="C116" s="103"/>
      <c r="D116" s="103"/>
      <c r="E116" s="103"/>
      <c r="F116" s="119"/>
      <c r="G116" s="104"/>
      <c r="H116" s="103"/>
      <c r="I116" s="103"/>
      <c r="J116" s="103"/>
    </row>
    <row r="117" spans="1:10" x14ac:dyDescent="0.2">
      <c r="A117" s="118"/>
      <c r="B117" s="103"/>
      <c r="C117" s="103"/>
      <c r="D117" s="103"/>
      <c r="E117" s="103"/>
      <c r="F117" s="119"/>
      <c r="G117" s="104"/>
      <c r="H117" s="103"/>
      <c r="I117" s="103"/>
      <c r="J117" s="103"/>
    </row>
    <row r="118" spans="1:10" x14ac:dyDescent="0.2">
      <c r="A118" s="118"/>
      <c r="B118" s="103"/>
      <c r="C118" s="103"/>
      <c r="D118" s="103"/>
      <c r="E118" s="103"/>
      <c r="F118" s="119"/>
      <c r="G118" s="104"/>
      <c r="H118" s="103"/>
      <c r="I118" s="103"/>
      <c r="J118" s="103"/>
    </row>
    <row r="119" spans="1:10" x14ac:dyDescent="0.2">
      <c r="A119" s="118"/>
      <c r="B119" s="103"/>
      <c r="C119" s="103"/>
      <c r="D119" s="103"/>
      <c r="E119" s="103"/>
      <c r="F119" s="119"/>
      <c r="G119" s="104"/>
      <c r="H119" s="103"/>
      <c r="I119" s="103"/>
      <c r="J119" s="103"/>
    </row>
    <row r="120" spans="1:10" x14ac:dyDescent="0.2">
      <c r="A120" s="118"/>
      <c r="B120" s="103"/>
      <c r="C120" s="103"/>
      <c r="D120" s="103"/>
      <c r="E120" s="103"/>
      <c r="F120" s="119"/>
      <c r="G120" s="104"/>
      <c r="H120" s="103"/>
      <c r="I120" s="103"/>
      <c r="J120" s="103"/>
    </row>
    <row r="121" spans="1:10" x14ac:dyDescent="0.2">
      <c r="A121" s="118"/>
      <c r="B121" s="103"/>
      <c r="C121" s="103"/>
      <c r="D121" s="103"/>
      <c r="E121" s="103"/>
      <c r="F121" s="119"/>
      <c r="G121" s="104"/>
      <c r="H121" s="103"/>
      <c r="I121" s="103"/>
      <c r="J121" s="103"/>
    </row>
    <row r="122" spans="1:10" x14ac:dyDescent="0.2">
      <c r="A122" s="118"/>
      <c r="B122" s="103"/>
      <c r="C122" s="103"/>
      <c r="D122" s="103"/>
      <c r="E122" s="103"/>
      <c r="F122" s="119"/>
      <c r="G122" s="104"/>
      <c r="H122" s="103"/>
      <c r="I122" s="103"/>
      <c r="J122" s="103"/>
    </row>
    <row r="123" spans="1:10" x14ac:dyDescent="0.2">
      <c r="A123" s="118"/>
      <c r="B123" s="103"/>
      <c r="C123" s="103"/>
      <c r="D123" s="103"/>
      <c r="E123" s="103"/>
      <c r="F123" s="119"/>
      <c r="G123" s="104"/>
      <c r="H123" s="103"/>
      <c r="I123" s="103"/>
      <c r="J123" s="103"/>
    </row>
    <row r="124" spans="1:10" x14ac:dyDescent="0.2">
      <c r="A124" s="118"/>
      <c r="B124" s="103"/>
      <c r="C124" s="103"/>
      <c r="D124" s="103"/>
      <c r="E124" s="103"/>
      <c r="F124" s="119"/>
      <c r="G124" s="104"/>
      <c r="H124" s="103"/>
      <c r="I124" s="103"/>
      <c r="J124" s="103"/>
    </row>
    <row r="125" spans="1:10" x14ac:dyDescent="0.2">
      <c r="A125" s="118"/>
      <c r="B125" s="103"/>
      <c r="C125" s="103"/>
      <c r="D125" s="103"/>
      <c r="E125" s="103"/>
      <c r="F125" s="119"/>
      <c r="G125" s="104"/>
      <c r="H125" s="103"/>
      <c r="I125" s="103"/>
      <c r="J125" s="103"/>
    </row>
    <row r="126" spans="1:10" x14ac:dyDescent="0.2">
      <c r="A126" s="118"/>
      <c r="B126" s="103"/>
      <c r="C126" s="103"/>
      <c r="D126" s="103"/>
      <c r="E126" s="103"/>
      <c r="F126" s="119"/>
      <c r="G126" s="104"/>
      <c r="H126" s="103"/>
      <c r="I126" s="103"/>
      <c r="J126" s="103"/>
    </row>
    <row r="127" spans="1:10" x14ac:dyDescent="0.2">
      <c r="A127" s="118"/>
      <c r="B127" s="103"/>
      <c r="C127" s="103"/>
      <c r="D127" s="103"/>
      <c r="E127" s="103"/>
      <c r="F127" s="119"/>
      <c r="G127" s="104"/>
      <c r="H127" s="103"/>
      <c r="I127" s="103"/>
      <c r="J127" s="103"/>
    </row>
    <row r="128" spans="1:10" x14ac:dyDescent="0.2">
      <c r="A128" s="118"/>
      <c r="B128" s="103"/>
      <c r="C128" s="103"/>
      <c r="D128" s="103"/>
      <c r="E128" s="103"/>
      <c r="F128" s="119"/>
      <c r="G128" s="104"/>
      <c r="H128" s="103"/>
      <c r="I128" s="103"/>
      <c r="J128" s="103"/>
    </row>
    <row r="129" spans="1:10" x14ac:dyDescent="0.2">
      <c r="A129" s="118"/>
      <c r="B129" s="103"/>
      <c r="C129" s="103"/>
      <c r="D129" s="103"/>
      <c r="E129" s="103"/>
      <c r="F129" s="119"/>
      <c r="G129" s="104"/>
      <c r="H129" s="103"/>
      <c r="I129" s="103"/>
      <c r="J129" s="103"/>
    </row>
    <row r="130" spans="1:10" x14ac:dyDescent="0.2">
      <c r="A130" s="118"/>
      <c r="B130" s="103"/>
      <c r="C130" s="103"/>
      <c r="D130" s="103"/>
      <c r="E130" s="103"/>
      <c r="F130" s="119"/>
      <c r="G130" s="104"/>
      <c r="H130" s="103"/>
      <c r="I130" s="103"/>
      <c r="J130" s="103"/>
    </row>
    <row r="131" spans="1:10" x14ac:dyDescent="0.2">
      <c r="A131" s="118"/>
      <c r="B131" s="103"/>
      <c r="C131" s="103"/>
      <c r="D131" s="103"/>
      <c r="E131" s="103"/>
      <c r="F131" s="119"/>
      <c r="G131" s="104"/>
      <c r="H131" s="103"/>
      <c r="I131" s="103"/>
      <c r="J131" s="103"/>
    </row>
    <row r="132" spans="1:10" x14ac:dyDescent="0.2">
      <c r="A132" s="118"/>
      <c r="B132" s="103"/>
      <c r="C132" s="103"/>
      <c r="D132" s="103"/>
      <c r="E132" s="103"/>
      <c r="F132" s="119"/>
      <c r="G132" s="104"/>
      <c r="H132" s="103"/>
      <c r="I132" s="103"/>
      <c r="J132" s="103"/>
    </row>
    <row r="133" spans="1:10" x14ac:dyDescent="0.2">
      <c r="A133" s="118"/>
      <c r="B133" s="103"/>
      <c r="C133" s="103"/>
      <c r="D133" s="103"/>
      <c r="E133" s="103"/>
      <c r="F133" s="119"/>
      <c r="G133" s="104"/>
      <c r="H133" s="103"/>
      <c r="I133" s="103"/>
      <c r="J133" s="103"/>
    </row>
    <row r="134" spans="1:10" x14ac:dyDescent="0.2">
      <c r="A134" s="118"/>
      <c r="B134" s="103"/>
      <c r="C134" s="103"/>
      <c r="D134" s="103"/>
      <c r="E134" s="103"/>
      <c r="F134" s="119"/>
      <c r="G134" s="104"/>
      <c r="H134" s="103"/>
      <c r="I134" s="103"/>
      <c r="J134" s="103"/>
    </row>
    <row r="135" spans="1:10" x14ac:dyDescent="0.2">
      <c r="A135" s="118"/>
      <c r="B135" s="103"/>
      <c r="C135" s="103"/>
      <c r="D135" s="103"/>
      <c r="E135" s="103"/>
      <c r="F135" s="119"/>
      <c r="G135" s="104"/>
      <c r="H135" s="103"/>
      <c r="I135" s="103"/>
      <c r="J135" s="103"/>
    </row>
    <row r="136" spans="1:10" x14ac:dyDescent="0.2">
      <c r="A136" s="118"/>
      <c r="B136" s="103"/>
      <c r="C136" s="103"/>
      <c r="D136" s="103"/>
      <c r="E136" s="103"/>
      <c r="F136" s="119"/>
      <c r="G136" s="104"/>
      <c r="H136" s="103"/>
      <c r="I136" s="103"/>
      <c r="J136" s="103"/>
    </row>
    <row r="137" spans="1:10" x14ac:dyDescent="0.2">
      <c r="A137" s="118"/>
      <c r="B137" s="103"/>
      <c r="C137" s="103"/>
      <c r="D137" s="103"/>
      <c r="E137" s="103"/>
      <c r="F137" s="119"/>
      <c r="G137" s="104"/>
      <c r="H137" s="103"/>
      <c r="I137" s="103"/>
      <c r="J137" s="103"/>
    </row>
    <row r="138" spans="1:10" x14ac:dyDescent="0.2">
      <c r="A138" s="118"/>
      <c r="B138" s="103"/>
      <c r="C138" s="103"/>
      <c r="D138" s="103"/>
      <c r="E138" s="103"/>
      <c r="F138" s="119"/>
      <c r="G138" s="104"/>
      <c r="H138" s="103"/>
      <c r="I138" s="103"/>
      <c r="J138" s="103"/>
    </row>
    <row r="139" spans="1:10" x14ac:dyDescent="0.2">
      <c r="A139" s="118"/>
      <c r="B139" s="103"/>
      <c r="C139" s="103"/>
      <c r="D139" s="103"/>
      <c r="E139" s="103"/>
      <c r="F139" s="119"/>
      <c r="G139" s="104"/>
      <c r="H139" s="103"/>
      <c r="I139" s="103"/>
      <c r="J139" s="103"/>
    </row>
    <row r="140" spans="1:10" x14ac:dyDescent="0.2">
      <c r="A140" s="118"/>
      <c r="B140" s="103"/>
      <c r="C140" s="103"/>
      <c r="D140" s="103"/>
      <c r="E140" s="103"/>
      <c r="F140" s="119"/>
      <c r="G140" s="104"/>
      <c r="H140" s="103"/>
      <c r="I140" s="103"/>
      <c r="J140" s="103"/>
    </row>
    <row r="141" spans="1:10" x14ac:dyDescent="0.2">
      <c r="A141" s="118"/>
      <c r="B141" s="103"/>
      <c r="C141" s="103"/>
      <c r="D141" s="103"/>
      <c r="E141" s="103"/>
      <c r="F141" s="119"/>
      <c r="G141" s="104"/>
      <c r="H141" s="103"/>
      <c r="I141" s="103"/>
      <c r="J141" s="103"/>
    </row>
    <row r="142" spans="1:10" x14ac:dyDescent="0.2">
      <c r="A142" s="118"/>
      <c r="B142" s="103"/>
      <c r="C142" s="103"/>
      <c r="D142" s="103"/>
      <c r="E142" s="103"/>
      <c r="F142" s="119"/>
      <c r="G142" s="104"/>
      <c r="H142" s="103"/>
      <c r="I142" s="103"/>
      <c r="J142" s="103"/>
    </row>
    <row r="143" spans="1:10" x14ac:dyDescent="0.2">
      <c r="A143" s="118"/>
      <c r="B143" s="103"/>
      <c r="C143" s="103"/>
      <c r="D143" s="103"/>
      <c r="E143" s="103"/>
      <c r="F143" s="119"/>
      <c r="G143" s="104"/>
      <c r="H143" s="103"/>
      <c r="I143" s="103"/>
      <c r="J143" s="103"/>
    </row>
    <row r="144" spans="1:10" x14ac:dyDescent="0.2">
      <c r="A144" s="118"/>
      <c r="B144" s="103"/>
      <c r="C144" s="103"/>
      <c r="D144" s="103"/>
      <c r="E144" s="103"/>
      <c r="F144" s="119"/>
      <c r="G144" s="104"/>
      <c r="H144" s="103"/>
      <c r="I144" s="103"/>
      <c r="J144" s="103"/>
    </row>
    <row r="145" spans="1:10" x14ac:dyDescent="0.2">
      <c r="A145" s="118"/>
      <c r="B145" s="103"/>
      <c r="C145" s="103"/>
      <c r="D145" s="103"/>
      <c r="E145" s="103"/>
      <c r="F145" s="119"/>
      <c r="G145" s="104"/>
      <c r="H145" s="103"/>
      <c r="I145" s="103"/>
      <c r="J145" s="103"/>
    </row>
    <row r="146" spans="1:10" x14ac:dyDescent="0.2">
      <c r="A146" s="118"/>
      <c r="B146" s="103"/>
      <c r="C146" s="103"/>
      <c r="D146" s="103"/>
      <c r="E146" s="103"/>
      <c r="F146" s="119"/>
      <c r="G146" s="104"/>
      <c r="H146" s="103"/>
      <c r="I146" s="103"/>
      <c r="J146" s="103"/>
    </row>
    <row r="147" spans="1:10" x14ac:dyDescent="0.2">
      <c r="A147" s="118"/>
      <c r="B147" s="103"/>
      <c r="C147" s="103"/>
      <c r="D147" s="103"/>
      <c r="E147" s="103"/>
      <c r="F147" s="119"/>
      <c r="G147" s="104"/>
      <c r="H147" s="103"/>
      <c r="I147" s="103"/>
      <c r="J147" s="103"/>
    </row>
    <row r="148" spans="1:10" x14ac:dyDescent="0.2">
      <c r="A148" s="118"/>
      <c r="B148" s="103"/>
      <c r="C148" s="103"/>
      <c r="D148" s="103"/>
      <c r="E148" s="103"/>
      <c r="F148" s="119"/>
      <c r="G148" s="104"/>
      <c r="H148" s="103"/>
      <c r="I148" s="103"/>
      <c r="J148" s="103"/>
    </row>
    <row r="149" spans="1:10" x14ac:dyDescent="0.2">
      <c r="A149" s="118"/>
      <c r="B149" s="103"/>
      <c r="C149" s="103"/>
      <c r="D149" s="103"/>
      <c r="E149" s="103"/>
      <c r="F149" s="119"/>
      <c r="G149" s="104"/>
      <c r="H149" s="103"/>
      <c r="I149" s="103"/>
      <c r="J149" s="103"/>
    </row>
    <row r="150" spans="1:10" x14ac:dyDescent="0.2">
      <c r="A150" s="118"/>
      <c r="B150" s="103"/>
      <c r="C150" s="103"/>
      <c r="D150" s="103"/>
      <c r="E150" s="103"/>
      <c r="F150" s="119"/>
      <c r="G150" s="104"/>
      <c r="H150" s="103"/>
      <c r="I150" s="103"/>
      <c r="J150" s="103"/>
    </row>
    <row r="151" spans="1:10" x14ac:dyDescent="0.2">
      <c r="A151" s="118"/>
      <c r="B151" s="103"/>
      <c r="C151" s="103"/>
      <c r="D151" s="103"/>
      <c r="E151" s="103"/>
      <c r="F151" s="119"/>
      <c r="G151" s="104"/>
      <c r="H151" s="103"/>
      <c r="I151" s="103"/>
      <c r="J151" s="103"/>
    </row>
    <row r="152" spans="1:10" x14ac:dyDescent="0.2">
      <c r="A152" s="118"/>
      <c r="B152" s="103"/>
      <c r="C152" s="103"/>
      <c r="D152" s="103"/>
      <c r="E152" s="103"/>
      <c r="F152" s="119"/>
      <c r="G152" s="104"/>
      <c r="H152" s="103"/>
      <c r="I152" s="103"/>
      <c r="J152" s="103"/>
    </row>
    <row r="153" spans="1:10" x14ac:dyDescent="0.2">
      <c r="A153" s="118"/>
      <c r="B153" s="103"/>
      <c r="C153" s="103"/>
      <c r="D153" s="103"/>
      <c r="E153" s="103"/>
      <c r="F153" s="119"/>
      <c r="G153" s="104"/>
      <c r="H153" s="103"/>
      <c r="I153" s="103"/>
      <c r="J153" s="103"/>
    </row>
    <row r="154" spans="1:10" x14ac:dyDescent="0.2">
      <c r="A154" s="118"/>
      <c r="B154" s="103"/>
      <c r="C154" s="103"/>
      <c r="D154" s="103"/>
      <c r="E154" s="103"/>
      <c r="F154" s="119"/>
      <c r="G154" s="104"/>
      <c r="H154" s="103"/>
      <c r="I154" s="103"/>
      <c r="J154" s="103"/>
    </row>
    <row r="155" spans="1:10" x14ac:dyDescent="0.2">
      <c r="A155" s="118"/>
      <c r="B155" s="103"/>
      <c r="C155" s="103"/>
      <c r="D155" s="103"/>
      <c r="E155" s="103"/>
      <c r="F155" s="119"/>
      <c r="G155" s="104"/>
      <c r="H155" s="103"/>
      <c r="I155" s="103"/>
      <c r="J155" s="103"/>
    </row>
    <row r="156" spans="1:10" x14ac:dyDescent="0.2">
      <c r="A156" s="118"/>
      <c r="B156" s="103"/>
      <c r="C156" s="103"/>
      <c r="D156" s="103"/>
      <c r="E156" s="103"/>
      <c r="F156" s="119"/>
      <c r="G156" s="104"/>
      <c r="H156" s="103"/>
      <c r="I156" s="103"/>
      <c r="J156" s="103"/>
    </row>
    <row r="157" spans="1:10" x14ac:dyDescent="0.2">
      <c r="A157" s="118"/>
      <c r="B157" s="103"/>
      <c r="C157" s="103"/>
      <c r="D157" s="103"/>
      <c r="E157" s="103"/>
      <c r="F157" s="119"/>
      <c r="G157" s="104"/>
      <c r="H157" s="103"/>
      <c r="I157" s="103"/>
      <c r="J157" s="103"/>
    </row>
    <row r="158" spans="1:10" x14ac:dyDescent="0.2">
      <c r="A158" s="118"/>
      <c r="B158" s="103"/>
      <c r="C158" s="103"/>
      <c r="D158" s="103"/>
      <c r="E158" s="103"/>
      <c r="F158" s="119"/>
      <c r="G158" s="104"/>
      <c r="H158" s="103"/>
      <c r="I158" s="103"/>
      <c r="J158" s="103"/>
    </row>
    <row r="159" spans="1:10" x14ac:dyDescent="0.2">
      <c r="A159" s="118"/>
      <c r="B159" s="103"/>
      <c r="C159" s="103"/>
      <c r="D159" s="103"/>
      <c r="E159" s="103"/>
      <c r="F159" s="119"/>
      <c r="G159" s="104"/>
      <c r="H159" s="103"/>
      <c r="I159" s="103"/>
      <c r="J159" s="103"/>
    </row>
    <row r="160" spans="1:10" x14ac:dyDescent="0.2">
      <c r="A160" s="118"/>
      <c r="B160" s="103"/>
      <c r="C160" s="103"/>
      <c r="D160" s="103"/>
      <c r="E160" s="103"/>
      <c r="F160" s="119"/>
      <c r="G160" s="104"/>
      <c r="H160" s="103"/>
      <c r="I160" s="103"/>
      <c r="J160" s="103"/>
    </row>
    <row r="161" spans="1:10" x14ac:dyDescent="0.2">
      <c r="A161" s="118"/>
      <c r="B161" s="103"/>
      <c r="C161" s="103"/>
      <c r="D161" s="103"/>
      <c r="E161" s="103"/>
      <c r="F161" s="119"/>
      <c r="G161" s="104"/>
      <c r="H161" s="103"/>
      <c r="I161" s="103"/>
      <c r="J161" s="103"/>
    </row>
    <row r="162" spans="1:10" x14ac:dyDescent="0.2">
      <c r="A162" s="118"/>
      <c r="B162" s="103"/>
      <c r="C162" s="103"/>
      <c r="D162" s="103"/>
      <c r="E162" s="103"/>
      <c r="F162" s="119"/>
      <c r="G162" s="104"/>
      <c r="H162" s="103"/>
      <c r="I162" s="103"/>
      <c r="J162" s="103"/>
    </row>
    <row r="163" spans="1:10" x14ac:dyDescent="0.2">
      <c r="A163" s="118"/>
      <c r="B163" s="103"/>
      <c r="C163" s="103"/>
      <c r="D163" s="103"/>
      <c r="E163" s="103"/>
      <c r="F163" s="119"/>
      <c r="G163" s="104"/>
      <c r="H163" s="103"/>
      <c r="I163" s="103"/>
      <c r="J163" s="103"/>
    </row>
    <row r="164" spans="1:10" x14ac:dyDescent="0.2">
      <c r="A164" s="118"/>
      <c r="B164" s="103"/>
      <c r="C164" s="103"/>
      <c r="D164" s="103"/>
      <c r="E164" s="103"/>
      <c r="F164" s="119"/>
      <c r="G164" s="104"/>
      <c r="H164" s="103"/>
      <c r="I164" s="103"/>
      <c r="J164" s="103"/>
    </row>
    <row r="165" spans="1:10" x14ac:dyDescent="0.2">
      <c r="A165" s="118"/>
      <c r="B165" s="103"/>
      <c r="C165" s="103"/>
      <c r="D165" s="103"/>
      <c r="E165" s="103"/>
      <c r="F165" s="119"/>
      <c r="G165" s="104"/>
      <c r="H165" s="103"/>
      <c r="I165" s="103"/>
      <c r="J165" s="103"/>
    </row>
    <row r="166" spans="1:10" x14ac:dyDescent="0.2">
      <c r="A166" s="118"/>
      <c r="B166" s="103"/>
      <c r="C166" s="103"/>
      <c r="D166" s="103"/>
      <c r="E166" s="103"/>
      <c r="F166" s="119"/>
      <c r="G166" s="104"/>
      <c r="H166" s="103"/>
      <c r="I166" s="103"/>
      <c r="J166" s="103"/>
    </row>
    <row r="167" spans="1:10" x14ac:dyDescent="0.2">
      <c r="A167" s="118"/>
      <c r="B167" s="103"/>
      <c r="C167" s="103"/>
      <c r="D167" s="103"/>
      <c r="E167" s="103"/>
      <c r="F167" s="119"/>
      <c r="G167" s="104"/>
      <c r="H167" s="103"/>
      <c r="I167" s="103"/>
      <c r="J167" s="103"/>
    </row>
    <row r="168" spans="1:10" x14ac:dyDescent="0.2">
      <c r="A168" s="118"/>
      <c r="B168" s="103"/>
      <c r="C168" s="103"/>
      <c r="D168" s="103"/>
      <c r="E168" s="103"/>
      <c r="F168" s="119"/>
      <c r="G168" s="104"/>
      <c r="H168" s="103"/>
      <c r="I168" s="103"/>
      <c r="J168" s="103"/>
    </row>
    <row r="169" spans="1:10" x14ac:dyDescent="0.2">
      <c r="A169" s="118"/>
      <c r="B169" s="103"/>
      <c r="C169" s="103"/>
      <c r="D169" s="103"/>
      <c r="E169" s="103"/>
      <c r="F169" s="119"/>
      <c r="G169" s="104"/>
      <c r="H169" s="103"/>
      <c r="I169" s="103"/>
      <c r="J169" s="103"/>
    </row>
    <row r="170" spans="1:10" x14ac:dyDescent="0.2">
      <c r="A170" s="118"/>
      <c r="B170" s="103"/>
      <c r="C170" s="103"/>
      <c r="D170" s="103"/>
      <c r="E170" s="103"/>
      <c r="F170" s="119"/>
      <c r="G170" s="104"/>
      <c r="H170" s="103"/>
      <c r="I170" s="103"/>
      <c r="J170" s="103"/>
    </row>
    <row r="171" spans="1:10" x14ac:dyDescent="0.2">
      <c r="A171" s="118"/>
      <c r="B171" s="103"/>
      <c r="C171" s="103"/>
      <c r="D171" s="103"/>
      <c r="E171" s="103"/>
      <c r="F171" s="119"/>
      <c r="G171" s="104"/>
      <c r="H171" s="103"/>
      <c r="I171" s="103"/>
      <c r="J171" s="103"/>
    </row>
    <row r="172" spans="1:10" x14ac:dyDescent="0.2">
      <c r="A172" s="118"/>
      <c r="B172" s="103"/>
      <c r="C172" s="103"/>
      <c r="D172" s="103"/>
      <c r="E172" s="103"/>
      <c r="F172" s="119"/>
      <c r="G172" s="104"/>
      <c r="H172" s="103"/>
      <c r="I172" s="103"/>
      <c r="J172" s="103"/>
    </row>
    <row r="173" spans="1:10" x14ac:dyDescent="0.2">
      <c r="A173" s="118"/>
      <c r="B173" s="103"/>
      <c r="C173" s="103"/>
      <c r="D173" s="103"/>
      <c r="E173" s="103"/>
      <c r="F173" s="119"/>
      <c r="G173" s="104"/>
      <c r="H173" s="103"/>
      <c r="I173" s="103"/>
      <c r="J173" s="103"/>
    </row>
    <row r="174" spans="1:10" x14ac:dyDescent="0.2">
      <c r="A174" s="118"/>
      <c r="B174" s="103"/>
      <c r="C174" s="103"/>
      <c r="D174" s="103"/>
      <c r="E174" s="103"/>
      <c r="F174" s="119"/>
      <c r="G174" s="104"/>
      <c r="H174" s="103"/>
      <c r="I174" s="103"/>
      <c r="J174" s="103"/>
    </row>
    <row r="175" spans="1:10" x14ac:dyDescent="0.2">
      <c r="A175" s="118"/>
      <c r="B175" s="103"/>
      <c r="C175" s="103"/>
      <c r="D175" s="103"/>
      <c r="E175" s="103"/>
      <c r="F175" s="119"/>
      <c r="G175" s="104"/>
      <c r="H175" s="103"/>
      <c r="I175" s="103"/>
      <c r="J175" s="103"/>
    </row>
    <row r="176" spans="1:10" x14ac:dyDescent="0.2">
      <c r="A176" s="118"/>
      <c r="B176" s="103"/>
      <c r="C176" s="103"/>
      <c r="D176" s="103"/>
      <c r="E176" s="103"/>
      <c r="F176" s="119"/>
      <c r="G176" s="104"/>
      <c r="H176" s="103"/>
      <c r="I176" s="103"/>
      <c r="J176" s="103"/>
    </row>
    <row r="177" spans="1:10" x14ac:dyDescent="0.2">
      <c r="A177" s="118"/>
      <c r="B177" s="103"/>
      <c r="C177" s="103"/>
      <c r="D177" s="103"/>
      <c r="E177" s="103"/>
      <c r="F177" s="119"/>
      <c r="G177" s="104"/>
      <c r="H177" s="103"/>
      <c r="I177" s="103"/>
      <c r="J177" s="103"/>
    </row>
    <row r="178" spans="1:10" x14ac:dyDescent="0.2">
      <c r="A178" s="118"/>
      <c r="B178" s="103"/>
      <c r="C178" s="103"/>
      <c r="D178" s="103"/>
      <c r="E178" s="103"/>
      <c r="F178" s="119"/>
      <c r="G178" s="104"/>
      <c r="H178" s="103"/>
      <c r="I178" s="103"/>
      <c r="J178" s="103"/>
    </row>
    <row r="179" spans="1:10" x14ac:dyDescent="0.2">
      <c r="A179" s="118"/>
      <c r="B179" s="103"/>
      <c r="C179" s="103"/>
      <c r="D179" s="103"/>
      <c r="E179" s="103"/>
      <c r="F179" s="119"/>
      <c r="G179" s="104"/>
      <c r="H179" s="103"/>
      <c r="I179" s="103"/>
      <c r="J179" s="103"/>
    </row>
    <row r="180" spans="1:10" x14ac:dyDescent="0.2">
      <c r="A180" s="118"/>
      <c r="B180" s="103"/>
      <c r="C180" s="103"/>
      <c r="D180" s="103"/>
      <c r="E180" s="103"/>
      <c r="F180" s="119"/>
      <c r="G180" s="104"/>
      <c r="H180" s="103"/>
      <c r="I180" s="103"/>
      <c r="J180" s="103"/>
    </row>
    <row r="181" spans="1:10" x14ac:dyDescent="0.2">
      <c r="A181" s="118"/>
      <c r="B181" s="103"/>
      <c r="C181" s="103"/>
      <c r="D181" s="103"/>
      <c r="E181" s="103"/>
      <c r="F181" s="119"/>
      <c r="G181" s="104"/>
      <c r="H181" s="103"/>
      <c r="I181" s="103"/>
      <c r="J181" s="103"/>
    </row>
    <row r="182" spans="1:10" x14ac:dyDescent="0.2">
      <c r="A182" s="118"/>
      <c r="B182" s="103"/>
      <c r="C182" s="103"/>
      <c r="D182" s="103"/>
      <c r="E182" s="103"/>
      <c r="F182" s="119"/>
      <c r="G182" s="104"/>
      <c r="H182" s="103"/>
      <c r="I182" s="103"/>
      <c r="J182" s="103"/>
    </row>
    <row r="183" spans="1:10" x14ac:dyDescent="0.2">
      <c r="A183" s="118"/>
      <c r="B183" s="103"/>
      <c r="C183" s="103"/>
      <c r="D183" s="103"/>
      <c r="E183" s="103"/>
      <c r="F183" s="119"/>
      <c r="G183" s="104"/>
      <c r="H183" s="103"/>
      <c r="I183" s="103"/>
      <c r="J183" s="103"/>
    </row>
    <row r="184" spans="1:10" x14ac:dyDescent="0.2">
      <c r="A184" s="118"/>
      <c r="B184" s="103"/>
      <c r="C184" s="103"/>
      <c r="D184" s="103"/>
      <c r="E184" s="103"/>
      <c r="F184" s="119"/>
      <c r="G184" s="104"/>
      <c r="H184" s="103"/>
      <c r="I184" s="103"/>
      <c r="J184" s="103"/>
    </row>
    <row r="185" spans="1:10" x14ac:dyDescent="0.2">
      <c r="A185" s="118"/>
      <c r="B185" s="103"/>
      <c r="C185" s="103"/>
      <c r="D185" s="103"/>
      <c r="E185" s="103"/>
      <c r="F185" s="119"/>
      <c r="G185" s="104"/>
      <c r="H185" s="103"/>
      <c r="I185" s="103"/>
      <c r="J185" s="103"/>
    </row>
    <row r="186" spans="1:10" x14ac:dyDescent="0.2">
      <c r="A186" s="118"/>
      <c r="B186" s="103"/>
      <c r="C186" s="103"/>
      <c r="D186" s="103"/>
      <c r="E186" s="103"/>
      <c r="F186" s="119"/>
      <c r="G186" s="104"/>
      <c r="H186" s="103"/>
      <c r="I186" s="103"/>
      <c r="J186" s="103"/>
    </row>
    <row r="187" spans="1:10" x14ac:dyDescent="0.2">
      <c r="A187" s="118"/>
      <c r="B187" s="103"/>
      <c r="C187" s="103"/>
      <c r="D187" s="103"/>
      <c r="E187" s="103"/>
      <c r="F187" s="119"/>
      <c r="G187" s="104"/>
      <c r="H187" s="103"/>
      <c r="I187" s="103"/>
      <c r="J187" s="103"/>
    </row>
    <row r="188" spans="1:10" x14ac:dyDescent="0.2">
      <c r="A188" s="118"/>
      <c r="B188" s="103"/>
      <c r="C188" s="103"/>
      <c r="D188" s="103"/>
      <c r="E188" s="103"/>
      <c r="F188" s="119"/>
      <c r="G188" s="104"/>
      <c r="H188" s="103"/>
      <c r="I188" s="103"/>
      <c r="J188" s="103"/>
    </row>
    <row r="189" spans="1:10" x14ac:dyDescent="0.2">
      <c r="A189" s="118"/>
      <c r="B189" s="103"/>
      <c r="C189" s="103"/>
      <c r="D189" s="103"/>
      <c r="E189" s="103"/>
      <c r="F189" s="119"/>
      <c r="G189" s="104"/>
      <c r="H189" s="103"/>
      <c r="I189" s="103"/>
      <c r="J189" s="103"/>
    </row>
    <row r="190" spans="1:10" x14ac:dyDescent="0.2">
      <c r="A190" s="118"/>
      <c r="B190" s="103"/>
      <c r="C190" s="103"/>
      <c r="D190" s="103"/>
      <c r="E190" s="103"/>
      <c r="F190" s="119"/>
      <c r="G190" s="104"/>
      <c r="H190" s="103"/>
      <c r="I190" s="103"/>
      <c r="J190" s="103"/>
    </row>
    <row r="191" spans="1:10" x14ac:dyDescent="0.2">
      <c r="A191" s="118"/>
      <c r="B191" s="103"/>
      <c r="C191" s="103"/>
      <c r="D191" s="103"/>
      <c r="E191" s="103"/>
      <c r="F191" s="119"/>
      <c r="G191" s="104"/>
      <c r="H191" s="103"/>
      <c r="I191" s="103"/>
      <c r="J191" s="103"/>
    </row>
    <row r="192" spans="1:10" x14ac:dyDescent="0.2">
      <c r="A192" s="118"/>
      <c r="B192" s="103"/>
      <c r="C192" s="103"/>
      <c r="D192" s="103"/>
      <c r="E192" s="103"/>
      <c r="F192" s="119"/>
      <c r="G192" s="104"/>
      <c r="H192" s="103"/>
      <c r="I192" s="103"/>
      <c r="J192" s="103"/>
    </row>
    <row r="193" spans="1:10" x14ac:dyDescent="0.2">
      <c r="A193" s="118"/>
      <c r="B193" s="103"/>
      <c r="C193" s="103"/>
      <c r="D193" s="103"/>
      <c r="E193" s="103"/>
      <c r="F193" s="119"/>
      <c r="G193" s="104"/>
      <c r="H193" s="103"/>
      <c r="I193" s="103"/>
      <c r="J193" s="103"/>
    </row>
    <row r="194" spans="1:10" x14ac:dyDescent="0.2">
      <c r="A194" s="118"/>
      <c r="B194" s="103"/>
      <c r="C194" s="103"/>
      <c r="D194" s="103"/>
      <c r="E194" s="103"/>
      <c r="F194" s="119"/>
      <c r="G194" s="104"/>
      <c r="H194" s="103"/>
      <c r="I194" s="103"/>
      <c r="J194" s="103"/>
    </row>
    <row r="195" spans="1:10" x14ac:dyDescent="0.2">
      <c r="A195" s="118"/>
      <c r="B195" s="103"/>
      <c r="C195" s="103"/>
      <c r="D195" s="103"/>
      <c r="E195" s="103"/>
      <c r="F195" s="119"/>
      <c r="G195" s="104"/>
      <c r="H195" s="103"/>
      <c r="I195" s="103"/>
      <c r="J195" s="103"/>
    </row>
    <row r="196" spans="1:10" x14ac:dyDescent="0.2">
      <c r="A196" s="118"/>
      <c r="B196" s="103"/>
      <c r="C196" s="103"/>
      <c r="D196" s="103"/>
      <c r="E196" s="103"/>
      <c r="F196" s="119"/>
      <c r="G196" s="104"/>
      <c r="H196" s="103"/>
      <c r="I196" s="103"/>
      <c r="J196" s="103"/>
    </row>
    <row r="197" spans="1:10" x14ac:dyDescent="0.2">
      <c r="A197" s="118"/>
      <c r="B197" s="103"/>
      <c r="C197" s="103"/>
      <c r="D197" s="103"/>
      <c r="E197" s="103"/>
      <c r="F197" s="119"/>
      <c r="G197" s="104"/>
      <c r="H197" s="103"/>
      <c r="I197" s="103"/>
      <c r="J197" s="103"/>
    </row>
    <row r="198" spans="1:10" x14ac:dyDescent="0.2">
      <c r="A198" s="118"/>
      <c r="B198" s="103"/>
      <c r="C198" s="103"/>
      <c r="D198" s="103"/>
      <c r="E198" s="103"/>
      <c r="F198" s="119"/>
      <c r="G198" s="104"/>
      <c r="H198" s="103"/>
      <c r="I198" s="103"/>
      <c r="J198" s="103"/>
    </row>
    <row r="199" spans="1:10" x14ac:dyDescent="0.2">
      <c r="A199" s="118"/>
      <c r="B199" s="103"/>
      <c r="C199" s="103"/>
      <c r="D199" s="103"/>
      <c r="E199" s="103"/>
      <c r="F199" s="119"/>
      <c r="G199" s="104"/>
      <c r="H199" s="103"/>
      <c r="I199" s="103"/>
      <c r="J199" s="103"/>
    </row>
    <row r="200" spans="1:10" x14ac:dyDescent="0.2">
      <c r="A200" s="118"/>
      <c r="B200" s="103"/>
      <c r="C200" s="103"/>
      <c r="D200" s="103"/>
      <c r="E200" s="103"/>
      <c r="F200" s="119"/>
      <c r="G200" s="104"/>
      <c r="H200" s="103"/>
      <c r="I200" s="103"/>
      <c r="J200" s="103"/>
    </row>
    <row r="201" spans="1:10" x14ac:dyDescent="0.2">
      <c r="A201" s="118"/>
      <c r="B201" s="103"/>
      <c r="C201" s="103"/>
      <c r="D201" s="103"/>
      <c r="E201" s="103"/>
      <c r="F201" s="119"/>
      <c r="G201" s="104"/>
      <c r="H201" s="103"/>
      <c r="I201" s="103"/>
      <c r="J201" s="103"/>
    </row>
    <row r="202" spans="1:10" x14ac:dyDescent="0.2">
      <c r="A202" s="118"/>
      <c r="B202" s="103"/>
      <c r="C202" s="103"/>
      <c r="D202" s="103"/>
      <c r="E202" s="103"/>
      <c r="F202" s="119"/>
      <c r="G202" s="104"/>
      <c r="H202" s="103"/>
      <c r="I202" s="103"/>
      <c r="J202" s="103"/>
    </row>
    <row r="203" spans="1:10" x14ac:dyDescent="0.2">
      <c r="A203" s="118"/>
      <c r="B203" s="103"/>
      <c r="C203" s="103"/>
      <c r="D203" s="103"/>
      <c r="E203" s="103"/>
      <c r="F203" s="119"/>
      <c r="G203" s="104"/>
      <c r="H203" s="103"/>
      <c r="I203" s="103"/>
      <c r="J203" s="103"/>
    </row>
    <row r="204" spans="1:10" x14ac:dyDescent="0.2">
      <c r="A204" s="118"/>
      <c r="B204" s="103"/>
      <c r="C204" s="103"/>
      <c r="D204" s="103"/>
      <c r="E204" s="103"/>
      <c r="F204" s="119"/>
      <c r="G204" s="104"/>
      <c r="H204" s="103"/>
      <c r="I204" s="103"/>
      <c r="J204" s="103"/>
    </row>
    <row r="205" spans="1:10" x14ac:dyDescent="0.2">
      <c r="A205" s="118"/>
      <c r="B205" s="103"/>
      <c r="C205" s="103"/>
      <c r="D205" s="103"/>
      <c r="E205" s="103"/>
      <c r="F205" s="119"/>
      <c r="G205" s="104"/>
      <c r="H205" s="103"/>
      <c r="I205" s="103"/>
      <c r="J205" s="103"/>
    </row>
    <row r="206" spans="1:10" x14ac:dyDescent="0.2">
      <c r="A206" s="118"/>
      <c r="B206" s="103"/>
      <c r="C206" s="103"/>
      <c r="D206" s="103"/>
      <c r="E206" s="103"/>
      <c r="F206" s="119"/>
      <c r="G206" s="104"/>
      <c r="H206" s="103"/>
      <c r="I206" s="103"/>
      <c r="J206" s="103"/>
    </row>
    <row r="207" spans="1:10" x14ac:dyDescent="0.2">
      <c r="A207" s="118"/>
      <c r="B207" s="103"/>
      <c r="C207" s="103"/>
      <c r="D207" s="103"/>
      <c r="E207" s="103"/>
      <c r="F207" s="119"/>
      <c r="G207" s="104"/>
      <c r="H207" s="103"/>
      <c r="I207" s="103"/>
      <c r="J207" s="103"/>
    </row>
    <row r="208" spans="1:10" x14ac:dyDescent="0.2">
      <c r="A208" s="118"/>
      <c r="B208" s="103"/>
      <c r="C208" s="103"/>
      <c r="D208" s="103"/>
      <c r="E208" s="103"/>
      <c r="F208" s="119"/>
      <c r="G208" s="104"/>
      <c r="H208" s="103"/>
      <c r="I208" s="103"/>
      <c r="J208" s="103"/>
    </row>
    <row r="209" spans="1:10" x14ac:dyDescent="0.2">
      <c r="A209" s="118"/>
      <c r="B209" s="103"/>
      <c r="C209" s="103"/>
      <c r="D209" s="103"/>
      <c r="E209" s="103"/>
      <c r="F209" s="119"/>
      <c r="G209" s="104"/>
      <c r="H209" s="103"/>
      <c r="I209" s="103"/>
      <c r="J209" s="103"/>
    </row>
    <row r="210" spans="1:10" x14ac:dyDescent="0.2">
      <c r="A210" s="118"/>
      <c r="B210" s="103"/>
      <c r="C210" s="103"/>
      <c r="D210" s="103"/>
      <c r="E210" s="103"/>
      <c r="F210" s="119"/>
      <c r="G210" s="104"/>
      <c r="H210" s="103"/>
      <c r="I210" s="103"/>
      <c r="J210" s="103"/>
    </row>
    <row r="211" spans="1:10" x14ac:dyDescent="0.2">
      <c r="A211" s="118"/>
      <c r="B211" s="103"/>
      <c r="C211" s="103"/>
      <c r="D211" s="103"/>
      <c r="E211" s="103"/>
      <c r="F211" s="119"/>
      <c r="G211" s="104"/>
      <c r="H211" s="103"/>
      <c r="I211" s="103"/>
      <c r="J211" s="103"/>
    </row>
    <row r="212" spans="1:10" x14ac:dyDescent="0.2">
      <c r="A212" s="118"/>
      <c r="B212" s="103"/>
      <c r="C212" s="103"/>
      <c r="D212" s="103"/>
      <c r="E212" s="103"/>
      <c r="F212" s="119"/>
      <c r="G212" s="104"/>
      <c r="H212" s="103"/>
      <c r="I212" s="103"/>
      <c r="J212" s="103"/>
    </row>
    <row r="213" spans="1:10" x14ac:dyDescent="0.2">
      <c r="A213" s="118"/>
      <c r="B213" s="103"/>
      <c r="C213" s="103"/>
      <c r="D213" s="103"/>
      <c r="E213" s="103"/>
      <c r="F213" s="119"/>
      <c r="G213" s="104"/>
      <c r="H213" s="103"/>
      <c r="I213" s="103"/>
      <c r="J213" s="103"/>
    </row>
    <row r="214" spans="1:10" x14ac:dyDescent="0.2">
      <c r="A214" s="118"/>
      <c r="B214" s="103"/>
      <c r="C214" s="103"/>
      <c r="D214" s="103"/>
      <c r="E214" s="103"/>
      <c r="F214" s="119"/>
      <c r="G214" s="104"/>
      <c r="H214" s="103"/>
      <c r="I214" s="103"/>
      <c r="J214" s="103"/>
    </row>
    <row r="215" spans="1:10" x14ac:dyDescent="0.2">
      <c r="A215" s="118"/>
      <c r="B215" s="103"/>
      <c r="C215" s="103"/>
      <c r="D215" s="103"/>
      <c r="E215" s="103"/>
      <c r="F215" s="119"/>
      <c r="G215" s="104"/>
      <c r="H215" s="103"/>
      <c r="I215" s="103"/>
      <c r="J215" s="103"/>
    </row>
    <row r="216" spans="1:10" x14ac:dyDescent="0.2">
      <c r="A216" s="118"/>
      <c r="B216" s="103"/>
      <c r="C216" s="103"/>
      <c r="D216" s="103"/>
      <c r="E216" s="103"/>
      <c r="F216" s="119"/>
      <c r="G216" s="104"/>
      <c r="H216" s="103"/>
      <c r="I216" s="103"/>
      <c r="J216" s="103"/>
    </row>
    <row r="217" spans="1:10" x14ac:dyDescent="0.2">
      <c r="A217" s="118"/>
      <c r="B217" s="103"/>
      <c r="C217" s="103"/>
      <c r="D217" s="103"/>
      <c r="E217" s="103"/>
      <c r="F217" s="119"/>
      <c r="G217" s="104"/>
      <c r="H217" s="103"/>
      <c r="I217" s="103"/>
      <c r="J217" s="103"/>
    </row>
    <row r="218" spans="1:10" x14ac:dyDescent="0.2">
      <c r="A218" s="118"/>
      <c r="B218" s="103"/>
      <c r="C218" s="103"/>
      <c r="D218" s="103"/>
      <c r="E218" s="103"/>
      <c r="F218" s="119"/>
      <c r="G218" s="104"/>
      <c r="H218" s="103"/>
      <c r="I218" s="103"/>
      <c r="J218" s="103"/>
    </row>
    <row r="219" spans="1:10" x14ac:dyDescent="0.2">
      <c r="A219" s="118"/>
      <c r="B219" s="103"/>
      <c r="C219" s="103"/>
      <c r="D219" s="103"/>
      <c r="E219" s="103"/>
      <c r="F219" s="119"/>
      <c r="G219" s="104"/>
      <c r="H219" s="103"/>
      <c r="I219" s="103"/>
      <c r="J219" s="103"/>
    </row>
    <row r="220" spans="1:10" x14ac:dyDescent="0.2">
      <c r="A220" s="118"/>
      <c r="B220" s="103"/>
      <c r="C220" s="103"/>
      <c r="D220" s="103"/>
      <c r="E220" s="103"/>
      <c r="F220" s="119"/>
      <c r="G220" s="104"/>
      <c r="H220" s="103"/>
      <c r="I220" s="103"/>
      <c r="J220" s="103"/>
    </row>
    <row r="221" spans="1:10" x14ac:dyDescent="0.2">
      <c r="A221" s="118"/>
      <c r="B221" s="103"/>
      <c r="C221" s="103"/>
      <c r="D221" s="103"/>
      <c r="E221" s="103"/>
      <c r="F221" s="119"/>
      <c r="G221" s="104"/>
      <c r="H221" s="103"/>
      <c r="I221" s="103"/>
      <c r="J221" s="103"/>
    </row>
    <row r="222" spans="1:10" x14ac:dyDescent="0.2">
      <c r="A222" s="118"/>
      <c r="B222" s="103"/>
      <c r="C222" s="103"/>
      <c r="D222" s="103"/>
      <c r="E222" s="103"/>
      <c r="F222" s="119"/>
      <c r="G222" s="104"/>
      <c r="H222" s="103"/>
      <c r="I222" s="103"/>
      <c r="J222" s="103"/>
    </row>
    <row r="223" spans="1:10" x14ac:dyDescent="0.2">
      <c r="A223" s="118"/>
      <c r="B223" s="103"/>
      <c r="C223" s="103"/>
      <c r="D223" s="103"/>
      <c r="E223" s="103"/>
      <c r="F223" s="119"/>
      <c r="G223" s="104"/>
      <c r="H223" s="103"/>
      <c r="I223" s="103"/>
      <c r="J223" s="103"/>
    </row>
    <row r="224" spans="1:10" x14ac:dyDescent="0.2">
      <c r="A224" s="118"/>
      <c r="B224" s="103"/>
      <c r="C224" s="103"/>
      <c r="D224" s="103"/>
      <c r="E224" s="103"/>
      <c r="F224" s="119"/>
      <c r="G224" s="104"/>
      <c r="H224" s="103"/>
      <c r="I224" s="103"/>
      <c r="J224" s="103"/>
    </row>
    <row r="225" spans="1:10" x14ac:dyDescent="0.2">
      <c r="A225" s="118"/>
      <c r="B225" s="103"/>
      <c r="C225" s="103"/>
      <c r="D225" s="103"/>
      <c r="E225" s="103"/>
      <c r="F225" s="119"/>
      <c r="G225" s="104"/>
      <c r="H225" s="103"/>
      <c r="I225" s="103"/>
      <c r="J225" s="103"/>
    </row>
    <row r="226" spans="1:10" x14ac:dyDescent="0.2">
      <c r="A226" s="118"/>
      <c r="B226" s="103"/>
      <c r="C226" s="103"/>
      <c r="D226" s="103"/>
      <c r="E226" s="103"/>
      <c r="F226" s="119"/>
      <c r="G226" s="104"/>
      <c r="H226" s="103"/>
      <c r="I226" s="103"/>
      <c r="J226" s="103"/>
    </row>
    <row r="227" spans="1:10" x14ac:dyDescent="0.2">
      <c r="A227" s="118"/>
      <c r="B227" s="103"/>
      <c r="C227" s="103"/>
      <c r="D227" s="103"/>
      <c r="E227" s="103"/>
      <c r="F227" s="119"/>
      <c r="G227" s="104"/>
      <c r="H227" s="103"/>
      <c r="I227" s="103"/>
      <c r="J227" s="103"/>
    </row>
    <row r="228" spans="1:10" x14ac:dyDescent="0.2">
      <c r="A228" s="118"/>
      <c r="B228" s="103"/>
      <c r="C228" s="103"/>
      <c r="D228" s="103"/>
      <c r="E228" s="103"/>
      <c r="F228" s="119"/>
      <c r="G228" s="104"/>
      <c r="H228" s="103"/>
      <c r="I228" s="103"/>
      <c r="J228" s="103"/>
    </row>
    <row r="229" spans="1:10" x14ac:dyDescent="0.2">
      <c r="A229" s="118"/>
      <c r="B229" s="103"/>
      <c r="C229" s="103"/>
      <c r="D229" s="103"/>
      <c r="E229" s="103"/>
      <c r="F229" s="119"/>
      <c r="G229" s="104"/>
      <c r="H229" s="103"/>
      <c r="I229" s="103"/>
      <c r="J229" s="103"/>
    </row>
    <row r="230" spans="1:10" x14ac:dyDescent="0.2">
      <c r="A230" s="118"/>
      <c r="B230" s="103"/>
      <c r="C230" s="103"/>
      <c r="D230" s="103"/>
      <c r="E230" s="103"/>
      <c r="F230" s="119"/>
      <c r="G230" s="104"/>
      <c r="H230" s="103"/>
      <c r="I230" s="103"/>
      <c r="J230" s="103"/>
    </row>
    <row r="231" spans="1:10" x14ac:dyDescent="0.2">
      <c r="A231" s="118"/>
      <c r="B231" s="103"/>
      <c r="C231" s="103"/>
      <c r="D231" s="103"/>
      <c r="E231" s="103"/>
      <c r="F231" s="119"/>
      <c r="G231" s="104"/>
      <c r="H231" s="103"/>
      <c r="I231" s="103"/>
      <c r="J231" s="103"/>
    </row>
    <row r="232" spans="1:10" x14ac:dyDescent="0.2">
      <c r="A232" s="118"/>
      <c r="B232" s="103"/>
      <c r="C232" s="103"/>
      <c r="D232" s="103"/>
      <c r="E232" s="103"/>
      <c r="F232" s="119"/>
      <c r="G232" s="104"/>
      <c r="H232" s="103"/>
      <c r="I232" s="103"/>
      <c r="J232" s="103"/>
    </row>
    <row r="233" spans="1:10" x14ac:dyDescent="0.2">
      <c r="A233" s="118"/>
      <c r="B233" s="103"/>
      <c r="C233" s="103"/>
      <c r="D233" s="103"/>
      <c r="E233" s="103"/>
      <c r="F233" s="119"/>
      <c r="G233" s="104"/>
      <c r="H233" s="103"/>
      <c r="I233" s="103"/>
      <c r="J233" s="103"/>
    </row>
    <row r="234" spans="1:10" x14ac:dyDescent="0.2">
      <c r="A234" s="118"/>
      <c r="B234" s="103"/>
      <c r="C234" s="103"/>
      <c r="D234" s="103"/>
      <c r="E234" s="103"/>
      <c r="F234" s="119"/>
      <c r="G234" s="104"/>
      <c r="H234" s="103"/>
      <c r="I234" s="103"/>
      <c r="J234" s="103"/>
    </row>
    <row r="235" spans="1:10" x14ac:dyDescent="0.2">
      <c r="A235" s="118"/>
      <c r="B235" s="103"/>
      <c r="C235" s="103"/>
      <c r="D235" s="103"/>
      <c r="E235" s="103"/>
      <c r="F235" s="119"/>
      <c r="G235" s="104"/>
      <c r="H235" s="103"/>
      <c r="I235" s="103"/>
      <c r="J235" s="103"/>
    </row>
    <row r="236" spans="1:10" x14ac:dyDescent="0.2">
      <c r="A236" s="118"/>
      <c r="B236" s="103"/>
      <c r="C236" s="103"/>
      <c r="D236" s="103"/>
      <c r="E236" s="103"/>
      <c r="F236" s="119"/>
      <c r="G236" s="104"/>
      <c r="H236" s="103"/>
      <c r="I236" s="103"/>
      <c r="J236" s="103"/>
    </row>
    <row r="237" spans="1:10" x14ac:dyDescent="0.2">
      <c r="A237" s="118"/>
      <c r="B237" s="103"/>
      <c r="C237" s="103"/>
      <c r="D237" s="103"/>
      <c r="E237" s="103"/>
      <c r="F237" s="119"/>
      <c r="G237" s="104"/>
      <c r="H237" s="103"/>
      <c r="I237" s="103"/>
      <c r="J237" s="103"/>
    </row>
    <row r="238" spans="1:10" x14ac:dyDescent="0.2">
      <c r="A238" s="118"/>
      <c r="B238" s="103"/>
      <c r="C238" s="103"/>
      <c r="D238" s="103"/>
      <c r="E238" s="103"/>
      <c r="F238" s="119"/>
      <c r="G238" s="104"/>
      <c r="H238" s="103"/>
      <c r="I238" s="103"/>
      <c r="J238" s="103"/>
    </row>
    <row r="239" spans="1:10" x14ac:dyDescent="0.2">
      <c r="A239" s="118"/>
      <c r="B239" s="103"/>
      <c r="C239" s="103"/>
      <c r="D239" s="103"/>
      <c r="E239" s="103"/>
      <c r="F239" s="119"/>
      <c r="G239" s="104"/>
      <c r="H239" s="103"/>
      <c r="I239" s="103"/>
      <c r="J239" s="103"/>
    </row>
    <row r="240" spans="1:10" x14ac:dyDescent="0.2">
      <c r="A240" s="118"/>
      <c r="B240" s="103"/>
      <c r="C240" s="103"/>
      <c r="D240" s="103"/>
      <c r="E240" s="103"/>
      <c r="F240" s="119"/>
      <c r="G240" s="104"/>
      <c r="H240" s="103"/>
      <c r="I240" s="103"/>
      <c r="J240" s="103"/>
    </row>
    <row r="241" spans="1:10" x14ac:dyDescent="0.2">
      <c r="A241" s="118"/>
      <c r="B241" s="103"/>
      <c r="C241" s="103"/>
      <c r="D241" s="103"/>
      <c r="E241" s="103"/>
      <c r="F241" s="119"/>
      <c r="G241" s="104"/>
      <c r="H241" s="103"/>
      <c r="I241" s="103"/>
      <c r="J241" s="103"/>
    </row>
    <row r="242" spans="1:10" x14ac:dyDescent="0.2">
      <c r="A242" s="118"/>
      <c r="B242" s="103"/>
      <c r="C242" s="103"/>
      <c r="D242" s="103"/>
      <c r="E242" s="103"/>
      <c r="F242" s="119"/>
      <c r="G242" s="104"/>
      <c r="H242" s="103"/>
      <c r="I242" s="103"/>
      <c r="J242" s="103"/>
    </row>
    <row r="243" spans="1:10" x14ac:dyDescent="0.2">
      <c r="A243" s="118"/>
      <c r="B243" s="103"/>
      <c r="C243" s="103"/>
      <c r="D243" s="103"/>
      <c r="E243" s="103"/>
      <c r="F243" s="119"/>
      <c r="G243" s="104"/>
      <c r="H243" s="103"/>
      <c r="I243" s="103"/>
      <c r="J243" s="103"/>
    </row>
    <row r="244" spans="1:10" x14ac:dyDescent="0.2">
      <c r="A244" s="118"/>
      <c r="B244" s="103"/>
      <c r="C244" s="103"/>
      <c r="D244" s="103"/>
      <c r="E244" s="103"/>
      <c r="F244" s="119"/>
      <c r="G244" s="104"/>
      <c r="H244" s="103"/>
      <c r="I244" s="103"/>
      <c r="J244" s="103"/>
    </row>
    <row r="245" spans="1:10" x14ac:dyDescent="0.2">
      <c r="A245" s="118"/>
      <c r="B245" s="103"/>
      <c r="C245" s="103"/>
      <c r="D245" s="103"/>
      <c r="E245" s="103"/>
      <c r="F245" s="119"/>
      <c r="G245" s="104"/>
      <c r="H245" s="103"/>
      <c r="I245" s="103"/>
      <c r="J245" s="103"/>
    </row>
    <row r="246" spans="1:10" x14ac:dyDescent="0.2">
      <c r="A246" s="118"/>
      <c r="B246" s="103"/>
      <c r="C246" s="103"/>
      <c r="D246" s="103"/>
      <c r="E246" s="103"/>
      <c r="F246" s="119"/>
      <c r="G246" s="104"/>
      <c r="H246" s="103"/>
      <c r="I246" s="103"/>
      <c r="J246" s="103"/>
    </row>
    <row r="247" spans="1:10" x14ac:dyDescent="0.2">
      <c r="A247" s="118"/>
      <c r="B247" s="103"/>
      <c r="C247" s="103"/>
      <c r="D247" s="103"/>
      <c r="E247" s="103"/>
      <c r="F247" s="119"/>
      <c r="G247" s="104"/>
      <c r="H247" s="103"/>
      <c r="I247" s="103"/>
      <c r="J247" s="103"/>
    </row>
    <row r="248" spans="1:10" x14ac:dyDescent="0.2">
      <c r="A248" s="118"/>
      <c r="B248" s="103"/>
      <c r="C248" s="103"/>
      <c r="D248" s="103"/>
      <c r="E248" s="103"/>
      <c r="F248" s="119"/>
      <c r="G248" s="104"/>
      <c r="H248" s="103"/>
      <c r="I248" s="103"/>
      <c r="J248" s="103"/>
    </row>
    <row r="249" spans="1:10" x14ac:dyDescent="0.2">
      <c r="A249" s="118"/>
      <c r="B249" s="103"/>
      <c r="C249" s="103"/>
      <c r="D249" s="103"/>
      <c r="E249" s="103"/>
      <c r="F249" s="119"/>
      <c r="G249" s="104"/>
      <c r="H249" s="103"/>
      <c r="I249" s="103"/>
      <c r="J249" s="103"/>
    </row>
    <row r="250" spans="1:10" x14ac:dyDescent="0.2">
      <c r="A250" s="118"/>
      <c r="B250" s="103"/>
      <c r="C250" s="103"/>
      <c r="D250" s="103"/>
      <c r="E250" s="103"/>
      <c r="F250" s="119"/>
      <c r="G250" s="104"/>
      <c r="H250" s="103"/>
      <c r="I250" s="103"/>
      <c r="J250" s="103"/>
    </row>
    <row r="251" spans="1:10" x14ac:dyDescent="0.2">
      <c r="A251" s="118"/>
      <c r="B251" s="103"/>
      <c r="C251" s="103"/>
      <c r="D251" s="103"/>
      <c r="E251" s="103"/>
      <c r="F251" s="119"/>
      <c r="G251" s="104"/>
      <c r="H251" s="103"/>
      <c r="I251" s="103"/>
      <c r="J251" s="103"/>
    </row>
    <row r="252" spans="1:10" x14ac:dyDescent="0.2">
      <c r="A252" s="118"/>
      <c r="B252" s="103"/>
      <c r="C252" s="103"/>
      <c r="D252" s="103"/>
      <c r="E252" s="103"/>
      <c r="F252" s="119"/>
      <c r="G252" s="104"/>
      <c r="H252" s="103"/>
      <c r="I252" s="103"/>
      <c r="J252" s="103"/>
    </row>
    <row r="253" spans="1:10" x14ac:dyDescent="0.2">
      <c r="A253" s="118"/>
      <c r="B253" s="103"/>
      <c r="C253" s="103"/>
      <c r="D253" s="103"/>
      <c r="E253" s="103"/>
      <c r="F253" s="119"/>
      <c r="G253" s="104"/>
      <c r="H253" s="103"/>
      <c r="I253" s="103"/>
      <c r="J253" s="103"/>
    </row>
    <row r="254" spans="1:10" x14ac:dyDescent="0.2">
      <c r="A254" s="118"/>
      <c r="B254" s="103"/>
      <c r="C254" s="103"/>
      <c r="D254" s="103"/>
      <c r="E254" s="103"/>
      <c r="F254" s="119"/>
      <c r="G254" s="104"/>
      <c r="H254" s="103"/>
      <c r="I254" s="103"/>
      <c r="J254" s="103"/>
    </row>
    <row r="255" spans="1:10" x14ac:dyDescent="0.2">
      <c r="A255" s="118"/>
      <c r="B255" s="103"/>
      <c r="C255" s="103"/>
      <c r="D255" s="103"/>
      <c r="E255" s="103"/>
      <c r="F255" s="119"/>
      <c r="G255" s="104"/>
      <c r="H255" s="103"/>
      <c r="I255" s="103"/>
      <c r="J255" s="103"/>
    </row>
    <row r="256" spans="1:10" x14ac:dyDescent="0.2">
      <c r="A256" s="118"/>
      <c r="B256" s="103"/>
      <c r="C256" s="103"/>
      <c r="D256" s="103"/>
      <c r="E256" s="103"/>
      <c r="F256" s="119"/>
      <c r="G256" s="104"/>
      <c r="H256" s="103"/>
      <c r="I256" s="103"/>
      <c r="J256" s="103"/>
    </row>
    <row r="257" spans="1:10" x14ac:dyDescent="0.2">
      <c r="A257" s="118"/>
      <c r="B257" s="103"/>
      <c r="C257" s="103"/>
      <c r="D257" s="103"/>
      <c r="E257" s="103"/>
      <c r="F257" s="119"/>
      <c r="G257" s="104"/>
      <c r="H257" s="103"/>
      <c r="I257" s="103"/>
      <c r="J257" s="103"/>
    </row>
    <row r="258" spans="1:10" x14ac:dyDescent="0.2">
      <c r="A258" s="118"/>
      <c r="B258" s="103"/>
      <c r="C258" s="103"/>
      <c r="D258" s="103"/>
      <c r="E258" s="103"/>
      <c r="F258" s="119"/>
      <c r="G258" s="104"/>
      <c r="H258" s="103"/>
      <c r="I258" s="103"/>
      <c r="J258" s="103"/>
    </row>
    <row r="259" spans="1:10" x14ac:dyDescent="0.2">
      <c r="A259" s="118"/>
      <c r="B259" s="103"/>
      <c r="C259" s="103"/>
      <c r="D259" s="103"/>
      <c r="E259" s="103"/>
      <c r="F259" s="119"/>
      <c r="G259" s="104"/>
      <c r="H259" s="103"/>
      <c r="I259" s="103"/>
      <c r="J259" s="103"/>
    </row>
    <row r="260" spans="1:10" x14ac:dyDescent="0.2">
      <c r="A260" s="118"/>
      <c r="B260" s="103"/>
      <c r="C260" s="103"/>
      <c r="D260" s="103"/>
      <c r="E260" s="103"/>
      <c r="F260" s="119"/>
      <c r="G260" s="104"/>
      <c r="H260" s="103"/>
      <c r="I260" s="103"/>
      <c r="J260" s="103"/>
    </row>
    <row r="261" spans="1:10" x14ac:dyDescent="0.2">
      <c r="A261" s="118"/>
      <c r="B261" s="103"/>
      <c r="C261" s="103"/>
      <c r="D261" s="103"/>
      <c r="E261" s="103"/>
      <c r="F261" s="119"/>
      <c r="G261" s="104"/>
      <c r="H261" s="103"/>
      <c r="I261" s="103"/>
      <c r="J261" s="103"/>
    </row>
    <row r="262" spans="1:10" x14ac:dyDescent="0.2">
      <c r="A262" s="118"/>
      <c r="B262" s="103"/>
      <c r="C262" s="103"/>
      <c r="D262" s="103"/>
      <c r="E262" s="103"/>
      <c r="F262" s="119"/>
      <c r="G262" s="104"/>
      <c r="H262" s="103"/>
      <c r="I262" s="103"/>
      <c r="J262" s="103"/>
    </row>
    <row r="263" spans="1:10" x14ac:dyDescent="0.2">
      <c r="A263" s="118"/>
      <c r="B263" s="103"/>
      <c r="C263" s="103"/>
      <c r="D263" s="103"/>
      <c r="E263" s="103"/>
      <c r="F263" s="119"/>
      <c r="G263" s="104"/>
      <c r="H263" s="103"/>
      <c r="I263" s="103"/>
      <c r="J263" s="103"/>
    </row>
    <row r="264" spans="1:10" x14ac:dyDescent="0.2">
      <c r="A264" s="118"/>
      <c r="B264" s="103"/>
      <c r="C264" s="103"/>
      <c r="D264" s="103"/>
      <c r="E264" s="103"/>
      <c r="F264" s="119"/>
      <c r="G264" s="104"/>
      <c r="H264" s="103"/>
      <c r="I264" s="103"/>
      <c r="J264" s="103"/>
    </row>
    <row r="265" spans="1:10" x14ac:dyDescent="0.2">
      <c r="A265" s="118"/>
      <c r="B265" s="103"/>
      <c r="C265" s="103"/>
      <c r="D265" s="103"/>
      <c r="E265" s="103"/>
      <c r="F265" s="119"/>
      <c r="G265" s="104"/>
      <c r="H265" s="103"/>
      <c r="I265" s="103"/>
      <c r="J265" s="103"/>
    </row>
    <row r="266" spans="1:10" x14ac:dyDescent="0.2">
      <c r="A266" s="118"/>
      <c r="B266" s="103"/>
      <c r="C266" s="103"/>
      <c r="D266" s="103"/>
      <c r="E266" s="103"/>
      <c r="F266" s="119"/>
      <c r="G266" s="104"/>
      <c r="H266" s="103"/>
      <c r="I266" s="103"/>
      <c r="J266" s="103"/>
    </row>
    <row r="267" spans="1:10" x14ac:dyDescent="0.2">
      <c r="A267" s="118"/>
      <c r="B267" s="103"/>
      <c r="C267" s="103"/>
      <c r="D267" s="103"/>
      <c r="E267" s="103"/>
      <c r="F267" s="119"/>
      <c r="G267" s="104"/>
      <c r="H267" s="103"/>
      <c r="I267" s="103"/>
      <c r="J267" s="103"/>
    </row>
    <row r="268" spans="1:10" x14ac:dyDescent="0.2">
      <c r="A268" s="118"/>
      <c r="B268" s="103"/>
      <c r="C268" s="103"/>
      <c r="D268" s="103"/>
      <c r="E268" s="103"/>
      <c r="F268" s="119"/>
      <c r="G268" s="104"/>
      <c r="H268" s="103"/>
      <c r="I268" s="103"/>
      <c r="J268" s="103"/>
    </row>
    <row r="269" spans="1:10" x14ac:dyDescent="0.2">
      <c r="A269" s="118"/>
      <c r="B269" s="103"/>
      <c r="C269" s="103"/>
      <c r="D269" s="103"/>
      <c r="E269" s="103"/>
      <c r="F269" s="119"/>
      <c r="G269" s="104"/>
      <c r="H269" s="103"/>
      <c r="I269" s="103"/>
      <c r="J269" s="103"/>
    </row>
    <row r="270" spans="1:10" x14ac:dyDescent="0.2">
      <c r="A270" s="118"/>
      <c r="B270" s="103"/>
      <c r="C270" s="103"/>
      <c r="D270" s="103"/>
      <c r="E270" s="103"/>
      <c r="F270" s="119"/>
      <c r="G270" s="104"/>
      <c r="H270" s="103"/>
      <c r="I270" s="103"/>
      <c r="J270" s="103"/>
    </row>
    <row r="271" spans="1:10" x14ac:dyDescent="0.2">
      <c r="A271" s="118"/>
      <c r="B271" s="103"/>
      <c r="C271" s="103"/>
      <c r="D271" s="103"/>
      <c r="E271" s="103"/>
      <c r="F271" s="119"/>
      <c r="G271" s="104"/>
      <c r="H271" s="103"/>
      <c r="I271" s="103"/>
      <c r="J271" s="103"/>
    </row>
    <row r="272" spans="1:10" x14ac:dyDescent="0.2">
      <c r="A272" s="118"/>
      <c r="B272" s="103"/>
      <c r="C272" s="103"/>
      <c r="D272" s="103"/>
      <c r="E272" s="103"/>
      <c r="F272" s="119"/>
      <c r="G272" s="104"/>
      <c r="H272" s="103"/>
      <c r="I272" s="103"/>
      <c r="J272" s="103"/>
    </row>
    <row r="273" spans="1:10" x14ac:dyDescent="0.2">
      <c r="A273" s="118"/>
      <c r="B273" s="103"/>
      <c r="C273" s="103"/>
      <c r="D273" s="103"/>
      <c r="E273" s="103"/>
      <c r="F273" s="119"/>
      <c r="G273" s="104"/>
      <c r="H273" s="103"/>
      <c r="I273" s="103"/>
      <c r="J273" s="103"/>
    </row>
    <row r="274" spans="1:10" x14ac:dyDescent="0.2">
      <c r="A274" s="118"/>
      <c r="B274" s="103"/>
      <c r="C274" s="103"/>
      <c r="D274" s="103"/>
      <c r="E274" s="103"/>
      <c r="F274" s="119"/>
      <c r="G274" s="104"/>
      <c r="H274" s="103"/>
      <c r="I274" s="103"/>
      <c r="J274" s="103"/>
    </row>
    <row r="275" spans="1:10" x14ac:dyDescent="0.2">
      <c r="A275" s="118"/>
      <c r="B275" s="103"/>
      <c r="C275" s="103"/>
      <c r="D275" s="103"/>
      <c r="E275" s="103"/>
      <c r="F275" s="119"/>
      <c r="G275" s="104"/>
      <c r="H275" s="103"/>
      <c r="I275" s="103"/>
      <c r="J275" s="103"/>
    </row>
    <row r="276" spans="1:10" x14ac:dyDescent="0.2">
      <c r="A276" s="118"/>
      <c r="B276" s="103"/>
      <c r="C276" s="103"/>
      <c r="D276" s="103"/>
      <c r="E276" s="103"/>
      <c r="F276" s="119"/>
      <c r="G276" s="104"/>
      <c r="H276" s="103"/>
      <c r="I276" s="103"/>
      <c r="J276" s="103"/>
    </row>
    <row r="277" spans="1:10" x14ac:dyDescent="0.2">
      <c r="A277" s="118"/>
      <c r="B277" s="103"/>
      <c r="C277" s="103"/>
      <c r="D277" s="103"/>
      <c r="E277" s="103"/>
      <c r="F277" s="119"/>
      <c r="G277" s="104"/>
      <c r="H277" s="103"/>
      <c r="I277" s="103"/>
      <c r="J277" s="103"/>
    </row>
    <row r="278" spans="1:10" x14ac:dyDescent="0.2">
      <c r="A278" s="118"/>
      <c r="B278" s="103"/>
      <c r="C278" s="103"/>
      <c r="D278" s="103"/>
      <c r="E278" s="103"/>
      <c r="F278" s="119"/>
      <c r="G278" s="104"/>
      <c r="H278" s="103"/>
      <c r="I278" s="103"/>
      <c r="J278" s="103"/>
    </row>
    <row r="279" spans="1:10" x14ac:dyDescent="0.2">
      <c r="A279" s="118"/>
      <c r="B279" s="103"/>
      <c r="C279" s="103"/>
      <c r="D279" s="103"/>
      <c r="E279" s="103"/>
      <c r="F279" s="119"/>
      <c r="G279" s="104"/>
      <c r="H279" s="103"/>
      <c r="I279" s="103"/>
      <c r="J279" s="103"/>
    </row>
    <row r="280" spans="1:10" x14ac:dyDescent="0.2">
      <c r="A280" s="118"/>
      <c r="B280" s="103"/>
      <c r="C280" s="103"/>
      <c r="D280" s="103"/>
      <c r="E280" s="103"/>
      <c r="F280" s="119"/>
      <c r="G280" s="104"/>
      <c r="H280" s="103"/>
      <c r="I280" s="103"/>
      <c r="J280" s="103"/>
    </row>
    <row r="281" spans="1:10" x14ac:dyDescent="0.2">
      <c r="A281" s="118"/>
      <c r="B281" s="103"/>
      <c r="C281" s="103"/>
      <c r="D281" s="103"/>
      <c r="E281" s="103"/>
      <c r="F281" s="119"/>
      <c r="G281" s="104"/>
      <c r="H281" s="103"/>
      <c r="I281" s="103"/>
      <c r="J281" s="103"/>
    </row>
    <row r="282" spans="1:10" x14ac:dyDescent="0.2">
      <c r="A282" s="118"/>
      <c r="B282" s="103"/>
      <c r="C282" s="103"/>
      <c r="D282" s="103"/>
      <c r="E282" s="103"/>
      <c r="F282" s="119"/>
      <c r="G282" s="104"/>
      <c r="H282" s="103"/>
      <c r="I282" s="103"/>
      <c r="J282" s="103"/>
    </row>
    <row r="283" spans="1:10" x14ac:dyDescent="0.2">
      <c r="A283" s="118"/>
      <c r="B283" s="103"/>
      <c r="C283" s="103"/>
      <c r="D283" s="103"/>
      <c r="E283" s="103"/>
      <c r="F283" s="119"/>
      <c r="G283" s="104"/>
      <c r="H283" s="103"/>
      <c r="I283" s="103"/>
      <c r="J283" s="103"/>
    </row>
    <row r="284" spans="1:10" x14ac:dyDescent="0.2">
      <c r="A284" s="118"/>
      <c r="B284" s="103"/>
      <c r="C284" s="103"/>
      <c r="D284" s="103"/>
      <c r="E284" s="103"/>
      <c r="F284" s="119"/>
      <c r="G284" s="104"/>
      <c r="H284" s="103"/>
      <c r="I284" s="103"/>
      <c r="J284" s="103"/>
    </row>
    <row r="285" spans="1:10" x14ac:dyDescent="0.2">
      <c r="A285" s="118"/>
      <c r="B285" s="103"/>
      <c r="C285" s="103"/>
      <c r="D285" s="103"/>
      <c r="E285" s="103"/>
      <c r="F285" s="119"/>
      <c r="G285" s="104"/>
      <c r="H285" s="103"/>
      <c r="I285" s="103"/>
      <c r="J285" s="103"/>
    </row>
    <row r="286" spans="1:10" x14ac:dyDescent="0.2">
      <c r="A286" s="118"/>
      <c r="B286" s="103"/>
      <c r="C286" s="103"/>
      <c r="D286" s="103"/>
      <c r="E286" s="103"/>
      <c r="F286" s="119"/>
      <c r="G286" s="104"/>
      <c r="H286" s="103"/>
      <c r="I286" s="103"/>
      <c r="J286" s="103"/>
    </row>
    <row r="287" spans="1:10" x14ac:dyDescent="0.2">
      <c r="A287" s="118"/>
      <c r="B287" s="103"/>
      <c r="C287" s="103"/>
      <c r="D287" s="103"/>
      <c r="E287" s="103"/>
      <c r="F287" s="119"/>
      <c r="G287" s="104"/>
      <c r="H287" s="103"/>
      <c r="I287" s="103"/>
      <c r="J287" s="103"/>
    </row>
    <row r="288" spans="1:10" x14ac:dyDescent="0.2">
      <c r="A288" s="118"/>
      <c r="B288" s="103"/>
      <c r="C288" s="103"/>
      <c r="D288" s="103"/>
      <c r="E288" s="103"/>
      <c r="F288" s="119"/>
      <c r="G288" s="104"/>
      <c r="H288" s="103"/>
      <c r="I288" s="103"/>
      <c r="J288" s="103"/>
    </row>
    <row r="289" spans="1:10" x14ac:dyDescent="0.2">
      <c r="A289" s="118"/>
      <c r="B289" s="103"/>
      <c r="C289" s="103"/>
      <c r="D289" s="103"/>
      <c r="E289" s="103"/>
      <c r="F289" s="119"/>
      <c r="G289" s="104"/>
      <c r="H289" s="103"/>
      <c r="I289" s="103"/>
      <c r="J289" s="103"/>
    </row>
    <row r="290" spans="1:10" x14ac:dyDescent="0.2">
      <c r="A290" s="118"/>
      <c r="B290" s="103"/>
      <c r="C290" s="103"/>
      <c r="D290" s="103"/>
      <c r="E290" s="103"/>
      <c r="F290" s="119"/>
      <c r="G290" s="104"/>
      <c r="H290" s="103"/>
      <c r="I290" s="103"/>
      <c r="J290" s="103"/>
    </row>
    <row r="291" spans="1:10" x14ac:dyDescent="0.2">
      <c r="A291" s="118"/>
      <c r="B291" s="103"/>
      <c r="C291" s="103"/>
      <c r="D291" s="103"/>
      <c r="E291" s="103"/>
      <c r="F291" s="119"/>
      <c r="G291" s="104"/>
      <c r="H291" s="103"/>
      <c r="I291" s="103"/>
      <c r="J291" s="103"/>
    </row>
    <row r="292" spans="1:10" x14ac:dyDescent="0.2">
      <c r="A292" s="118"/>
      <c r="B292" s="103"/>
      <c r="C292" s="103"/>
      <c r="D292" s="103"/>
      <c r="E292" s="103"/>
      <c r="F292" s="119"/>
      <c r="G292" s="104"/>
      <c r="H292" s="103"/>
      <c r="I292" s="103"/>
      <c r="J292" s="103"/>
    </row>
    <row r="293" spans="1:10" x14ac:dyDescent="0.2">
      <c r="A293" s="118"/>
      <c r="B293" s="103"/>
      <c r="C293" s="103"/>
      <c r="D293" s="103"/>
      <c r="E293" s="103"/>
      <c r="F293" s="119"/>
      <c r="G293" s="104"/>
      <c r="H293" s="103"/>
      <c r="I293" s="103"/>
      <c r="J293" s="103"/>
    </row>
    <row r="294" spans="1:10" x14ac:dyDescent="0.2">
      <c r="A294" s="118"/>
      <c r="B294" s="103"/>
      <c r="C294" s="103"/>
      <c r="D294" s="103"/>
      <c r="E294" s="103"/>
      <c r="F294" s="119"/>
      <c r="G294" s="104"/>
      <c r="H294" s="103"/>
      <c r="I294" s="103"/>
      <c r="J294" s="103"/>
    </row>
    <row r="295" spans="1:10" x14ac:dyDescent="0.2">
      <c r="A295" s="118"/>
      <c r="B295" s="103"/>
      <c r="C295" s="103"/>
      <c r="D295" s="103"/>
      <c r="E295" s="103"/>
      <c r="F295" s="119"/>
      <c r="G295" s="104"/>
      <c r="H295" s="103"/>
      <c r="I295" s="103"/>
      <c r="J295" s="103"/>
    </row>
    <row r="296" spans="1:10" x14ac:dyDescent="0.2">
      <c r="A296" s="118"/>
      <c r="B296" s="103"/>
      <c r="C296" s="103"/>
      <c r="D296" s="103"/>
      <c r="E296" s="103"/>
      <c r="F296" s="119"/>
      <c r="G296" s="104"/>
      <c r="H296" s="103"/>
      <c r="I296" s="103"/>
      <c r="J296" s="103"/>
    </row>
    <row r="297" spans="1:10" x14ac:dyDescent="0.2">
      <c r="A297" s="118"/>
      <c r="B297" s="103"/>
      <c r="C297" s="103"/>
      <c r="D297" s="103"/>
      <c r="E297" s="103"/>
      <c r="F297" s="119"/>
      <c r="G297" s="104"/>
      <c r="H297" s="103"/>
      <c r="I297" s="103"/>
      <c r="J297" s="103"/>
    </row>
    <row r="298" spans="1:10" x14ac:dyDescent="0.2">
      <c r="A298" s="118"/>
      <c r="B298" s="103"/>
      <c r="C298" s="103"/>
      <c r="D298" s="103"/>
      <c r="E298" s="103"/>
      <c r="F298" s="119"/>
      <c r="G298" s="104"/>
      <c r="H298" s="103"/>
      <c r="I298" s="103"/>
      <c r="J298" s="103"/>
    </row>
    <row r="299" spans="1:10" x14ac:dyDescent="0.2">
      <c r="A299" s="118"/>
      <c r="B299" s="103"/>
      <c r="C299" s="103"/>
      <c r="D299" s="103"/>
      <c r="E299" s="103"/>
      <c r="F299" s="119"/>
      <c r="G299" s="104"/>
      <c r="H299" s="103"/>
      <c r="I299" s="103"/>
      <c r="J299" s="103"/>
    </row>
    <row r="300" spans="1:10" x14ac:dyDescent="0.2">
      <c r="A300" s="118"/>
      <c r="B300" s="103"/>
      <c r="C300" s="103"/>
      <c r="D300" s="103"/>
      <c r="E300" s="103"/>
      <c r="F300" s="119"/>
      <c r="G300" s="104"/>
      <c r="H300" s="103"/>
      <c r="I300" s="103"/>
      <c r="J300" s="103"/>
    </row>
    <row r="301" spans="1:10" x14ac:dyDescent="0.2">
      <c r="A301" s="118"/>
      <c r="B301" s="103"/>
      <c r="C301" s="103"/>
      <c r="D301" s="103"/>
      <c r="E301" s="103"/>
      <c r="F301" s="119"/>
      <c r="G301" s="104"/>
      <c r="H301" s="103"/>
      <c r="I301" s="103"/>
      <c r="J301" s="103"/>
    </row>
    <row r="302" spans="1:10" x14ac:dyDescent="0.2">
      <c r="A302" s="118"/>
      <c r="B302" s="103"/>
      <c r="C302" s="103"/>
      <c r="D302" s="103"/>
      <c r="E302" s="103"/>
      <c r="F302" s="119"/>
      <c r="G302" s="104"/>
      <c r="H302" s="103"/>
      <c r="I302" s="103"/>
      <c r="J302" s="103"/>
    </row>
    <row r="303" spans="1:10" x14ac:dyDescent="0.2">
      <c r="A303" s="118"/>
      <c r="B303" s="103"/>
      <c r="C303" s="103"/>
      <c r="D303" s="103"/>
      <c r="E303" s="103"/>
      <c r="F303" s="119"/>
      <c r="G303" s="104"/>
      <c r="H303" s="103"/>
      <c r="I303" s="103"/>
      <c r="J303" s="103"/>
    </row>
  </sheetData>
  <sheetProtection algorithmName="SHA-512" hashValue="+nasCEIIzcrCNnaqlZD9mPGArePj9s7yOQR/7N15WY8ePd5E4AeQeVzxl16gU+zUiqxG6ibRo25ofdw2yg0fNQ==" saltValue="3wpHZwAj4lE1ujfxnh6kGA==" spinCount="100000" sheet="1" objects="1" scenarios="1" selectLockedCells="1"/>
  <autoFilter ref="A13:J13" xr:uid="{3B89670E-AC4D-5A4B-92DF-0F35A9008B31}">
    <sortState xmlns:xlrd2="http://schemas.microsoft.com/office/spreadsheetml/2017/richdata2" ref="A14:J20">
      <sortCondition descending="1" ref="A13"/>
    </sortState>
  </autoFilter>
  <mergeCells count="3">
    <mergeCell ref="A1:N1"/>
    <mergeCell ref="A4:D4"/>
    <mergeCell ref="A12:I12"/>
  </mergeCells>
  <dataValidations count="5">
    <dataValidation type="list" allowBlank="1" showInputMessage="1" showErrorMessage="1" sqref="C14:C303" xr:uid="{CEC148E0-4901-3449-B960-623E12BBB86F}">
      <formula1>"PS,MS,GS,CP,CE1,CE2,CM1,CM2"</formula1>
    </dataValidation>
    <dataValidation type="list" allowBlank="1" showInputMessage="1" showErrorMessage="1" sqref="D14:D303" xr:uid="{E4A2034C-8771-F448-AA87-5FC3023A7FF6}">
      <formula1>"1,2,3"</formula1>
    </dataValidation>
    <dataValidation type="list" allowBlank="1" showInputMessage="1" showErrorMessage="1" sqref="B14:B303" xr:uid="{4583F3A0-3ED5-B246-881D-827876A509E4}">
      <formula1>"Incident matériel,Incident comportement,Violence verbale,Violence physique,Autre"</formula1>
    </dataValidation>
    <dataValidation allowBlank="1" showDropDown="1" showInputMessage="1" showErrorMessage="1" sqref="F14:F303 G18:G303" xr:uid="{FF353D39-D48D-6340-9817-DE95E07E2787}"/>
    <dataValidation type="list" allowBlank="1" showInputMessage="1" showErrorMessage="1" sqref="E14:E303" xr:uid="{C3B4DFA8-A65F-694F-8867-527E8D653456}">
      <formula1>"Scolaire,Périscolaire"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Synthese</vt:lpstr>
      <vt:lpstr>Tableau_de_bord</vt:lpstr>
      <vt:lpstr>To-Do liste</vt:lpstr>
      <vt:lpstr>1- Résultats_élèves</vt:lpstr>
      <vt:lpstr>2- Analyse_stratégique</vt:lpstr>
      <vt:lpstr>3- Pratiques_coherence</vt:lpstr>
      <vt:lpstr>4- Aide_decision</vt:lpstr>
      <vt:lpstr>5- Projet_ecole</vt:lpstr>
      <vt:lpstr>Climat_scolaire</vt:lpstr>
      <vt:lpstr>Effectifs</vt:lpstr>
      <vt:lpstr>Notice</vt:lpstr>
      <vt:lpstr>Paramètres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 - Pilotage de l'école V1</dc:title>
  <dc:subject/>
  <dc:creator>Laurent PAMPHILE</dc:creator>
  <cp:keywords/>
  <dc:description/>
  <cp:lastModifiedBy>Thierry PAJOT</cp:lastModifiedBy>
  <dcterms:created xsi:type="dcterms:W3CDTF">2026-02-09T19:01:33Z</dcterms:created>
  <dcterms:modified xsi:type="dcterms:W3CDTF">2026-02-24T10:08:10Z</dcterms:modified>
  <cp:category/>
</cp:coreProperties>
</file>